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A Tammy's Files\CoC\Point in Time Count\January 2020\2020 PIT Final Package\"/>
    </mc:Choice>
  </mc:AlternateContent>
  <bookViews>
    <workbookView xWindow="0" yWindow="0" windowWidth="25200" windowHeight="11385"/>
  </bookViews>
  <sheets>
    <sheet name="HDX_Totals" sheetId="1" r:id="rId1"/>
    <sheet name="HDX_Veterans" sheetId="2" r:id="rId2"/>
    <sheet name="HDX_Youth" sheetId="3" r:id="rId3"/>
    <sheet name="HDX_Subpopulations" sheetId="4" r:id="rId4"/>
  </sheets>
  <calcPr calcId="152511"/>
</workbook>
</file>

<file path=xl/calcChain.xml><?xml version="1.0" encoding="utf-8"?>
<calcChain xmlns="http://schemas.openxmlformats.org/spreadsheetml/2006/main">
  <c r="C7" i="4" l="1"/>
  <c r="B7" i="4"/>
  <c r="D5" i="4"/>
  <c r="F54" i="3"/>
  <c r="F6" i="4"/>
  <c r="C5" i="4"/>
  <c r="E54" i="3"/>
  <c r="B53" i="3"/>
  <c r="D50" i="3"/>
  <c r="F48" i="3"/>
  <c r="C47" i="3"/>
  <c r="E45" i="3"/>
  <c r="B44" i="3"/>
  <c r="D42" i="3"/>
  <c r="F40" i="3"/>
  <c r="C39" i="3"/>
  <c r="E37" i="3"/>
  <c r="B36" i="3"/>
  <c r="D34" i="3"/>
  <c r="F32" i="3"/>
  <c r="C31" i="3"/>
  <c r="E29" i="3"/>
  <c r="B24" i="3"/>
  <c r="D21" i="3"/>
  <c r="F19" i="3"/>
  <c r="C18" i="3"/>
  <c r="E16" i="3"/>
  <c r="B15" i="3"/>
  <c r="D13" i="3"/>
  <c r="F11" i="3"/>
  <c r="C10" i="3"/>
  <c r="E8" i="3"/>
  <c r="B7" i="3"/>
  <c r="D5" i="3"/>
  <c r="F73" i="2"/>
  <c r="C72" i="2"/>
  <c r="E69" i="2"/>
  <c r="B68" i="2"/>
  <c r="D66" i="2"/>
  <c r="F64" i="2"/>
  <c r="C63" i="2"/>
  <c r="E61" i="2"/>
  <c r="B60" i="2"/>
  <c r="D58" i="2"/>
  <c r="F56" i="2"/>
  <c r="C55" i="2"/>
  <c r="E53" i="2"/>
  <c r="B48" i="2"/>
  <c r="D45" i="2"/>
  <c r="F43" i="2"/>
  <c r="C42" i="2"/>
  <c r="E40" i="2"/>
  <c r="B39" i="2"/>
  <c r="D37" i="2"/>
  <c r="F35" i="2"/>
  <c r="C34" i="2"/>
  <c r="E32" i="2"/>
  <c r="B31" i="2"/>
  <c r="D29" i="2"/>
  <c r="F23" i="2"/>
  <c r="C21" i="2"/>
  <c r="E19" i="2"/>
  <c r="B18" i="2"/>
  <c r="D16" i="2"/>
  <c r="F14" i="2"/>
  <c r="C13" i="2"/>
  <c r="E11" i="2"/>
  <c r="B10" i="2"/>
  <c r="D8" i="2"/>
  <c r="F6" i="2"/>
  <c r="C5" i="2"/>
  <c r="E100" i="1"/>
  <c r="B98" i="1"/>
  <c r="D96" i="1"/>
  <c r="F94" i="1"/>
  <c r="C93" i="1"/>
  <c r="E91" i="1"/>
  <c r="B90" i="1"/>
  <c r="D88" i="1"/>
  <c r="F86" i="1"/>
  <c r="C85" i="1"/>
  <c r="E83" i="1"/>
  <c r="B82" i="1"/>
  <c r="D80" i="1"/>
  <c r="F74" i="1"/>
  <c r="C72" i="1"/>
  <c r="E70" i="1"/>
  <c r="B69" i="1"/>
  <c r="D67" i="1"/>
  <c r="F65" i="1"/>
  <c r="C64" i="1"/>
  <c r="E62" i="1"/>
  <c r="B61" i="1"/>
  <c r="D59" i="1"/>
  <c r="F57" i="1"/>
  <c r="C56" i="1"/>
  <c r="E49" i="1"/>
  <c r="B48" i="1"/>
  <c r="D46" i="1"/>
  <c r="F44" i="1"/>
  <c r="C43" i="1"/>
  <c r="E41" i="1"/>
  <c r="B40" i="1"/>
  <c r="D38" i="1"/>
  <c r="F36" i="1"/>
  <c r="C35" i="1"/>
  <c r="E33" i="1"/>
  <c r="B32" i="1"/>
  <c r="D26" i="1"/>
  <c r="F24" i="1"/>
  <c r="C23" i="1"/>
  <c r="E21" i="1"/>
  <c r="B20" i="1"/>
  <c r="D18" i="1"/>
  <c r="F16" i="1"/>
  <c r="C15" i="1"/>
  <c r="E13" i="1"/>
  <c r="B12" i="1"/>
  <c r="D10" i="1"/>
  <c r="F8" i="1"/>
  <c r="C7" i="1"/>
  <c r="E5" i="1"/>
  <c r="B4" i="1"/>
  <c r="E6" i="4"/>
  <c r="B5" i="4"/>
  <c r="D54" i="3"/>
  <c r="F51" i="3"/>
  <c r="C50" i="3"/>
  <c r="E48" i="3"/>
  <c r="B47" i="3"/>
  <c r="D45" i="3"/>
  <c r="F43" i="3"/>
  <c r="C42" i="3"/>
  <c r="E40" i="3"/>
  <c r="B39" i="3"/>
  <c r="D37" i="3"/>
  <c r="F35" i="3"/>
  <c r="C34" i="3"/>
  <c r="E32" i="3"/>
  <c r="B31" i="3"/>
  <c r="D29" i="3"/>
  <c r="F22" i="3"/>
  <c r="C21" i="3"/>
  <c r="E19" i="3"/>
  <c r="B18" i="3"/>
  <c r="D16" i="3"/>
  <c r="F14" i="3"/>
  <c r="C13" i="3"/>
  <c r="E11" i="3"/>
  <c r="B10" i="3"/>
  <c r="D8" i="3"/>
  <c r="F6" i="3"/>
  <c r="C5" i="3"/>
  <c r="E73" i="2"/>
  <c r="B72" i="2"/>
  <c r="D69" i="2"/>
  <c r="F67" i="2"/>
  <c r="C66" i="2"/>
  <c r="E64" i="2"/>
  <c r="B63" i="2"/>
  <c r="D61" i="2"/>
  <c r="F59" i="2"/>
  <c r="C58" i="2"/>
  <c r="E56" i="2"/>
  <c r="B55" i="2"/>
  <c r="D53" i="2"/>
  <c r="F46" i="2"/>
  <c r="C45" i="2"/>
  <c r="E43" i="2"/>
  <c r="B42" i="2"/>
  <c r="D40" i="2"/>
  <c r="F38" i="2"/>
  <c r="C37" i="2"/>
  <c r="E35" i="2"/>
  <c r="B34" i="2"/>
  <c r="D32" i="2"/>
  <c r="F30" i="2"/>
  <c r="C29" i="2"/>
  <c r="E23" i="2"/>
  <c r="B21" i="2"/>
  <c r="D19" i="2"/>
  <c r="F17" i="2"/>
  <c r="C16" i="2"/>
  <c r="E14" i="2"/>
  <c r="B13" i="2"/>
  <c r="D11" i="2"/>
  <c r="F9" i="2"/>
  <c r="C8" i="2"/>
  <c r="E6" i="2"/>
  <c r="B5" i="2"/>
  <c r="D100" i="1"/>
  <c r="F97" i="1"/>
  <c r="C96" i="1"/>
  <c r="E94" i="1"/>
  <c r="B93" i="1"/>
  <c r="D91" i="1"/>
  <c r="F89" i="1"/>
  <c r="C88" i="1"/>
  <c r="E86" i="1"/>
  <c r="B85" i="1"/>
  <c r="D83" i="1"/>
  <c r="F81" i="1"/>
  <c r="C80" i="1"/>
  <c r="E74" i="1"/>
  <c r="B72" i="1"/>
  <c r="D70" i="1"/>
  <c r="F68" i="1"/>
  <c r="C67" i="1"/>
  <c r="E65" i="1"/>
  <c r="B64" i="1"/>
  <c r="D62" i="1"/>
  <c r="F60" i="1"/>
  <c r="C59" i="1"/>
  <c r="E57" i="1"/>
  <c r="B56" i="1"/>
  <c r="D49" i="1"/>
  <c r="F47" i="1"/>
  <c r="C46" i="1"/>
  <c r="E44" i="1"/>
  <c r="B43" i="1"/>
  <c r="D41" i="1"/>
  <c r="F39" i="1"/>
  <c r="C38" i="1"/>
  <c r="E36" i="1"/>
  <c r="B35" i="1"/>
  <c r="D33" i="1"/>
  <c r="F31" i="1"/>
  <c r="C26" i="1"/>
  <c r="E24" i="1"/>
  <c r="B23" i="1"/>
  <c r="D21" i="1"/>
  <c r="F19" i="1"/>
  <c r="C18" i="1"/>
  <c r="E16" i="1"/>
  <c r="B15" i="1"/>
  <c r="D13" i="1"/>
  <c r="F11" i="1"/>
  <c r="C10" i="1"/>
  <c r="E8" i="1"/>
  <c r="B7" i="1"/>
  <c r="D5" i="1"/>
  <c r="C6" i="4"/>
  <c r="D43" i="3"/>
  <c r="E38" i="3"/>
  <c r="D6" i="4"/>
  <c r="F4" i="4"/>
  <c r="C54" i="3"/>
  <c r="E51" i="3"/>
  <c r="B50" i="3"/>
  <c r="D48" i="3"/>
  <c r="F46" i="3"/>
  <c r="C45" i="3"/>
  <c r="E43" i="3"/>
  <c r="B42" i="3"/>
  <c r="D40" i="3"/>
  <c r="F38" i="3"/>
  <c r="C37" i="3"/>
  <c r="E35" i="3"/>
  <c r="B34" i="3"/>
  <c r="D32" i="3"/>
  <c r="F30" i="3"/>
  <c r="C29" i="3"/>
  <c r="E22" i="3"/>
  <c r="B21" i="3"/>
  <c r="D19" i="3"/>
  <c r="F17" i="3"/>
  <c r="C16" i="3"/>
  <c r="E14" i="3"/>
  <c r="B13" i="3"/>
  <c r="D11" i="3"/>
  <c r="F9" i="3"/>
  <c r="C8" i="3"/>
  <c r="E6" i="3"/>
  <c r="B5" i="3"/>
  <c r="D73" i="2"/>
  <c r="F70" i="2"/>
  <c r="C69" i="2"/>
  <c r="E67" i="2"/>
  <c r="B66" i="2"/>
  <c r="D64" i="2"/>
  <c r="F62" i="2"/>
  <c r="C61" i="2"/>
  <c r="E59" i="2"/>
  <c r="B58" i="2"/>
  <c r="D56" i="2"/>
  <c r="F54" i="2"/>
  <c r="C53" i="2"/>
  <c r="E46" i="2"/>
  <c r="B45" i="2"/>
  <c r="D43" i="2"/>
  <c r="F41" i="2"/>
  <c r="C40" i="2"/>
  <c r="E38" i="2"/>
  <c r="B37" i="2"/>
  <c r="D35" i="2"/>
  <c r="F33" i="2"/>
  <c r="C32" i="2"/>
  <c r="E30" i="2"/>
  <c r="B29" i="2"/>
  <c r="D23" i="2"/>
  <c r="F20" i="2"/>
  <c r="C19" i="2"/>
  <c r="E17" i="2"/>
  <c r="B16" i="2"/>
  <c r="D14" i="2"/>
  <c r="F12" i="2"/>
  <c r="C11" i="2"/>
  <c r="E9" i="2"/>
  <c r="B8" i="2"/>
  <c r="D6" i="2"/>
  <c r="F4" i="2"/>
  <c r="C100" i="1"/>
  <c r="E97" i="1"/>
  <c r="B96" i="1"/>
  <c r="D94" i="1"/>
  <c r="F92" i="1"/>
  <c r="C91" i="1"/>
  <c r="E89" i="1"/>
  <c r="B88" i="1"/>
  <c r="D86" i="1"/>
  <c r="F84" i="1"/>
  <c r="C83" i="1"/>
  <c r="E81" i="1"/>
  <c r="B80" i="1"/>
  <c r="D74" i="1"/>
  <c r="F71" i="1"/>
  <c r="C70" i="1"/>
  <c r="E68" i="1"/>
  <c r="B67" i="1"/>
  <c r="D65" i="1"/>
  <c r="F63" i="1"/>
  <c r="C62" i="1"/>
  <c r="E60" i="1"/>
  <c r="B59" i="1"/>
  <c r="D57" i="1"/>
  <c r="F51" i="1"/>
  <c r="C49" i="1"/>
  <c r="E47" i="1"/>
  <c r="B46" i="1"/>
  <c r="D44" i="1"/>
  <c r="F42" i="1"/>
  <c r="C41" i="1"/>
  <c r="E39" i="1"/>
  <c r="B38" i="1"/>
  <c r="D36" i="1"/>
  <c r="F34" i="1"/>
  <c r="C33" i="1"/>
  <c r="E31" i="1"/>
  <c r="B26" i="1"/>
  <c r="D24" i="1"/>
  <c r="F22" i="1"/>
  <c r="C21" i="1"/>
  <c r="E19" i="1"/>
  <c r="B18" i="1"/>
  <c r="D16" i="1"/>
  <c r="F14" i="1"/>
  <c r="C13" i="1"/>
  <c r="E11" i="1"/>
  <c r="B10" i="1"/>
  <c r="D8" i="1"/>
  <c r="F6" i="1"/>
  <c r="C5" i="1"/>
  <c r="F7" i="4"/>
  <c r="E4" i="4"/>
  <c r="B54" i="3"/>
  <c r="D51" i="3"/>
  <c r="F49" i="3"/>
  <c r="E46" i="3"/>
  <c r="B45" i="3"/>
  <c r="F41" i="3"/>
  <c r="C40" i="3"/>
  <c r="E7" i="4"/>
  <c r="F53" i="3"/>
  <c r="E49" i="3"/>
  <c r="D47" i="3"/>
  <c r="C44" i="3"/>
  <c r="B41" i="3"/>
  <c r="F37" i="3"/>
  <c r="B35" i="3"/>
  <c r="C32" i="3"/>
  <c r="B30" i="3"/>
  <c r="C22" i="3"/>
  <c r="B20" i="3"/>
  <c r="C17" i="3"/>
  <c r="D14" i="3"/>
  <c r="C12" i="3"/>
  <c r="D9" i="3"/>
  <c r="C7" i="3"/>
  <c r="D4" i="3"/>
  <c r="E70" i="2"/>
  <c r="D68" i="2"/>
  <c r="E65" i="2"/>
  <c r="D63" i="2"/>
  <c r="E60" i="2"/>
  <c r="F57" i="2"/>
  <c r="E55" i="2"/>
  <c r="F48" i="2"/>
  <c r="E45" i="2"/>
  <c r="F42" i="2"/>
  <c r="B40" i="2"/>
  <c r="F37" i="2"/>
  <c r="B35" i="2"/>
  <c r="F32" i="2"/>
  <c r="B30" i="2"/>
  <c r="C23" i="2"/>
  <c r="B20" i="2"/>
  <c r="C17" i="2"/>
  <c r="B15" i="2"/>
  <c r="C12" i="2"/>
  <c r="D9" i="2"/>
  <c r="C7" i="2"/>
  <c r="D4" i="2"/>
  <c r="C98" i="1"/>
  <c r="D95" i="1"/>
  <c r="E92" i="1"/>
  <c r="D90" i="1"/>
  <c r="E87" i="1"/>
  <c r="D85" i="1"/>
  <c r="E82" i="1"/>
  <c r="F79" i="1"/>
  <c r="E72" i="1"/>
  <c r="F69" i="1"/>
  <c r="E67" i="1"/>
  <c r="F64" i="1"/>
  <c r="B62" i="1"/>
  <c r="F59" i="1"/>
  <c r="B57" i="1"/>
  <c r="F49" i="1"/>
  <c r="B47" i="1"/>
  <c r="C44" i="1"/>
  <c r="B42" i="1"/>
  <c r="C39" i="1"/>
  <c r="B37" i="1"/>
  <c r="C34" i="1"/>
  <c r="D31" i="1"/>
  <c r="C25" i="1"/>
  <c r="D22" i="1"/>
  <c r="C20" i="1"/>
  <c r="D17" i="1"/>
  <c r="E14" i="1"/>
  <c r="D12" i="1"/>
  <c r="E9" i="1"/>
  <c r="D7" i="1"/>
  <c r="E4" i="1"/>
  <c r="D41" i="3"/>
  <c r="D35" i="3"/>
  <c r="D30" i="3"/>
  <c r="D10" i="3"/>
  <c r="F68" i="2"/>
  <c r="B56" i="2"/>
  <c r="B36" i="2"/>
  <c r="C24" i="2"/>
  <c r="E7" i="2"/>
  <c r="E98" i="1"/>
  <c r="B83" i="1"/>
  <c r="F80" i="1"/>
  <c r="C60" i="1"/>
  <c r="C45" i="1"/>
  <c r="E34" i="1"/>
  <c r="E20" i="1"/>
  <c r="F12" i="1"/>
  <c r="B4" i="4"/>
  <c r="D72" i="2"/>
  <c r="F45" i="2"/>
  <c r="D17" i="2"/>
  <c r="E95" i="1"/>
  <c r="E80" i="1"/>
  <c r="C57" i="1"/>
  <c r="C32" i="1"/>
  <c r="F9" i="1"/>
  <c r="D7" i="4"/>
  <c r="E53" i="3"/>
  <c r="D49" i="3"/>
  <c r="D46" i="3"/>
  <c r="C43" i="3"/>
  <c r="B40" i="3"/>
  <c r="B37" i="3"/>
  <c r="F34" i="3"/>
  <c r="B32" i="3"/>
  <c r="F29" i="3"/>
  <c r="B22" i="3"/>
  <c r="C19" i="3"/>
  <c r="B17" i="3"/>
  <c r="C14" i="3"/>
  <c r="B12" i="3"/>
  <c r="C9" i="3"/>
  <c r="D6" i="3"/>
  <c r="C4" i="3"/>
  <c r="D70" i="2"/>
  <c r="C68" i="2"/>
  <c r="D65" i="2"/>
  <c r="E62" i="2"/>
  <c r="D60" i="2"/>
  <c r="E57" i="2"/>
  <c r="D55" i="2"/>
  <c r="E48" i="2"/>
  <c r="F44" i="2"/>
  <c r="E42" i="2"/>
  <c r="F39" i="2"/>
  <c r="E37" i="2"/>
  <c r="F34" i="2"/>
  <c r="B32" i="2"/>
  <c r="F29" i="2"/>
  <c r="B23" i="2"/>
  <c r="F19" i="2"/>
  <c r="B17" i="2"/>
  <c r="C14" i="2"/>
  <c r="B12" i="2"/>
  <c r="C9" i="2"/>
  <c r="B7" i="2"/>
  <c r="C4" i="2"/>
  <c r="D97" i="1"/>
  <c r="C95" i="1"/>
  <c r="D92" i="1"/>
  <c r="C90" i="1"/>
  <c r="D87" i="1"/>
  <c r="E84" i="1"/>
  <c r="D82" i="1"/>
  <c r="E79" i="1"/>
  <c r="D72" i="1"/>
  <c r="E69" i="1"/>
  <c r="F66" i="1"/>
  <c r="E64" i="1"/>
  <c r="F61" i="1"/>
  <c r="E59" i="1"/>
  <c r="F56" i="1"/>
  <c r="B49" i="1"/>
  <c r="F46" i="1"/>
  <c r="B44" i="1"/>
  <c r="F41" i="1"/>
  <c r="B39" i="1"/>
  <c r="C36" i="1"/>
  <c r="B34" i="1"/>
  <c r="C31" i="1"/>
  <c r="B25" i="1"/>
  <c r="C22" i="1"/>
  <c r="D19" i="1"/>
  <c r="C17" i="1"/>
  <c r="D14" i="1"/>
  <c r="C12" i="1"/>
  <c r="D9" i="1"/>
  <c r="E6" i="1"/>
  <c r="D4" i="1"/>
  <c r="C9" i="1"/>
  <c r="C4" i="1"/>
  <c r="E44" i="3"/>
  <c r="D15" i="3"/>
  <c r="B61" i="2"/>
  <c r="C43" i="2"/>
  <c r="C18" i="2"/>
  <c r="E93" i="1"/>
  <c r="F70" i="1"/>
  <c r="D47" i="1"/>
  <c r="E15" i="1"/>
  <c r="D44" i="3"/>
  <c r="B33" i="3"/>
  <c r="D22" i="3"/>
  <c r="D17" i="3"/>
  <c r="E9" i="3"/>
  <c r="F65" i="2"/>
  <c r="E58" i="2"/>
  <c r="B38" i="2"/>
  <c r="C20" i="2"/>
  <c r="D7" i="2"/>
  <c r="F87" i="1"/>
  <c r="F67" i="1"/>
  <c r="B51" i="1"/>
  <c r="D34" i="1"/>
  <c r="D20" i="1"/>
  <c r="F4" i="1"/>
  <c r="B6" i="4"/>
  <c r="D53" i="3"/>
  <c r="C49" i="3"/>
  <c r="C46" i="3"/>
  <c r="B43" i="3"/>
  <c r="F39" i="3"/>
  <c r="F36" i="3"/>
  <c r="E34" i="3"/>
  <c r="F31" i="3"/>
  <c r="B29" i="3"/>
  <c r="F21" i="3"/>
  <c r="B19" i="3"/>
  <c r="F16" i="3"/>
  <c r="B14" i="3"/>
  <c r="C11" i="3"/>
  <c r="B9" i="3"/>
  <c r="C6" i="3"/>
  <c r="B4" i="3"/>
  <c r="C70" i="2"/>
  <c r="D67" i="2"/>
  <c r="C65" i="2"/>
  <c r="D62" i="2"/>
  <c r="C60" i="2"/>
  <c r="D57" i="2"/>
  <c r="E54" i="2"/>
  <c r="D48" i="2"/>
  <c r="E44" i="2"/>
  <c r="D42" i="2"/>
  <c r="E39" i="2"/>
  <c r="F36" i="2"/>
  <c r="E34" i="2"/>
  <c r="F31" i="2"/>
  <c r="E29" i="2"/>
  <c r="F21" i="2"/>
  <c r="B19" i="2"/>
  <c r="F16" i="2"/>
  <c r="B14" i="2"/>
  <c r="F11" i="2"/>
  <c r="B9" i="2"/>
  <c r="C6" i="2"/>
  <c r="B4" i="2"/>
  <c r="C97" i="1"/>
  <c r="B95" i="1"/>
  <c r="C92" i="1"/>
  <c r="D89" i="1"/>
  <c r="C87" i="1"/>
  <c r="D84" i="1"/>
  <c r="C82" i="1"/>
  <c r="D79" i="1"/>
  <c r="E71" i="1"/>
  <c r="D69" i="1"/>
  <c r="E66" i="1"/>
  <c r="D64" i="1"/>
  <c r="E61" i="1"/>
  <c r="F58" i="1"/>
  <c r="E56" i="1"/>
  <c r="F48" i="1"/>
  <c r="E46" i="1"/>
  <c r="F43" i="1"/>
  <c r="B41" i="1"/>
  <c r="F38" i="1"/>
  <c r="B36" i="1"/>
  <c r="F33" i="1"/>
  <c r="B31" i="1"/>
  <c r="C24" i="1"/>
  <c r="B22" i="1"/>
  <c r="C19" i="1"/>
  <c r="B17" i="1"/>
  <c r="C14" i="1"/>
  <c r="D11" i="1"/>
  <c r="D6" i="1"/>
  <c r="F47" i="3"/>
  <c r="C24" i="3"/>
  <c r="E72" i="2"/>
  <c r="B46" i="2"/>
  <c r="D20" i="2"/>
  <c r="E88" i="1"/>
  <c r="B63" i="1"/>
  <c r="D42" i="1"/>
  <c r="D23" i="1"/>
  <c r="E47" i="3"/>
  <c r="D7" i="3"/>
  <c r="B53" i="2"/>
  <c r="C35" i="2"/>
  <c r="C15" i="2"/>
  <c r="D93" i="1"/>
  <c r="B70" i="1"/>
  <c r="B45" i="1"/>
  <c r="E17" i="1"/>
  <c r="F5" i="4"/>
  <c r="C53" i="3"/>
  <c r="B49" i="3"/>
  <c r="B46" i="3"/>
  <c r="F42" i="3"/>
  <c r="E39" i="3"/>
  <c r="E36" i="3"/>
  <c r="F33" i="3"/>
  <c r="E31" i="3"/>
  <c r="F24" i="3"/>
  <c r="E21" i="3"/>
  <c r="F18" i="3"/>
  <c r="B16" i="3"/>
  <c r="F13" i="3"/>
  <c r="B11" i="3"/>
  <c r="F8" i="3"/>
  <c r="B6" i="3"/>
  <c r="C73" i="2"/>
  <c r="B70" i="2"/>
  <c r="C67" i="2"/>
  <c r="B65" i="2"/>
  <c r="C62" i="2"/>
  <c r="D59" i="2"/>
  <c r="C57" i="2"/>
  <c r="D54" i="2"/>
  <c r="C48" i="2"/>
  <c r="D44" i="2"/>
  <c r="E41" i="2"/>
  <c r="D39" i="2"/>
  <c r="E36" i="2"/>
  <c r="D34" i="2"/>
  <c r="E31" i="2"/>
  <c r="F24" i="2"/>
  <c r="E21" i="2"/>
  <c r="F18" i="2"/>
  <c r="E16" i="2"/>
  <c r="F13" i="2"/>
  <c r="B11" i="2"/>
  <c r="F8" i="2"/>
  <c r="B6" i="2"/>
  <c r="F100" i="1"/>
  <c r="B97" i="1"/>
  <c r="C94" i="1"/>
  <c r="B92" i="1"/>
  <c r="C89" i="1"/>
  <c r="B87" i="1"/>
  <c r="C84" i="1"/>
  <c r="D81" i="1"/>
  <c r="C79" i="1"/>
  <c r="D71" i="1"/>
  <c r="C69" i="1"/>
  <c r="D66" i="1"/>
  <c r="E63" i="1"/>
  <c r="D61" i="1"/>
  <c r="E58" i="1"/>
  <c r="D56" i="1"/>
  <c r="E48" i="1"/>
  <c r="F45" i="1"/>
  <c r="E43" i="1"/>
  <c r="F40" i="1"/>
  <c r="E38" i="1"/>
  <c r="F35" i="1"/>
  <c r="B33" i="1"/>
  <c r="F26" i="1"/>
  <c r="B24" i="1"/>
  <c r="F21" i="1"/>
  <c r="B19" i="1"/>
  <c r="C16" i="1"/>
  <c r="B14" i="1"/>
  <c r="C11" i="1"/>
  <c r="B9" i="1"/>
  <c r="C6" i="1"/>
  <c r="C38" i="3"/>
  <c r="D20" i="3"/>
  <c r="F4" i="3"/>
  <c r="F58" i="2"/>
  <c r="C33" i="2"/>
  <c r="E12" i="2"/>
  <c r="F90" i="1"/>
  <c r="B74" i="1"/>
  <c r="C51" i="1"/>
  <c r="E25" i="1"/>
  <c r="B5" i="1"/>
  <c r="C41" i="3"/>
  <c r="E63" i="2"/>
  <c r="B43" i="2"/>
  <c r="B24" i="2"/>
  <c r="D12" i="2"/>
  <c r="D98" i="1"/>
  <c r="E85" i="1"/>
  <c r="B65" i="1"/>
  <c r="C47" i="1"/>
  <c r="D39" i="1"/>
  <c r="D25" i="1"/>
  <c r="D15" i="1"/>
  <c r="E5" i="4"/>
  <c r="C51" i="3"/>
  <c r="C48" i="3"/>
  <c r="F45" i="3"/>
  <c r="E42" i="3"/>
  <c r="D39" i="3"/>
  <c r="D36" i="3"/>
  <c r="E33" i="3"/>
  <c r="D31" i="3"/>
  <c r="E24" i="3"/>
  <c r="F20" i="3"/>
  <c r="E18" i="3"/>
  <c r="F15" i="3"/>
  <c r="E13" i="3"/>
  <c r="F10" i="3"/>
  <c r="B8" i="3"/>
  <c r="F5" i="3"/>
  <c r="B73" i="2"/>
  <c r="F69" i="2"/>
  <c r="B67" i="2"/>
  <c r="C64" i="2"/>
  <c r="B62" i="2"/>
  <c r="C59" i="2"/>
  <c r="B57" i="2"/>
  <c r="C54" i="2"/>
  <c r="D46" i="2"/>
  <c r="C44" i="2"/>
  <c r="D41" i="2"/>
  <c r="C39" i="2"/>
  <c r="D36" i="2"/>
  <c r="E33" i="2"/>
  <c r="D31" i="2"/>
  <c r="E24" i="2"/>
  <c r="D21" i="2"/>
  <c r="E18" i="2"/>
  <c r="F15" i="2"/>
  <c r="E13" i="2"/>
  <c r="F10" i="2"/>
  <c r="E8" i="2"/>
  <c r="F5" i="2"/>
  <c r="B100" i="1"/>
  <c r="F96" i="1"/>
  <c r="B94" i="1"/>
  <c r="F91" i="1"/>
  <c r="B89" i="1"/>
  <c r="C86" i="1"/>
  <c r="B84" i="1"/>
  <c r="C81" i="1"/>
  <c r="B79" i="1"/>
  <c r="C71" i="1"/>
  <c r="D68" i="1"/>
  <c r="C66" i="1"/>
  <c r="D63" i="1"/>
  <c r="C61" i="1"/>
  <c r="D58" i="1"/>
  <c r="E51" i="1"/>
  <c r="D48" i="1"/>
  <c r="E45" i="1"/>
  <c r="D43" i="1"/>
  <c r="E40" i="1"/>
  <c r="F37" i="1"/>
  <c r="E35" i="1"/>
  <c r="F32" i="1"/>
  <c r="E26" i="1"/>
  <c r="F23" i="1"/>
  <c r="B21" i="1"/>
  <c r="F18" i="1"/>
  <c r="B16" i="1"/>
  <c r="F13" i="1"/>
  <c r="B11" i="1"/>
  <c r="C8" i="1"/>
  <c r="B6" i="1"/>
  <c r="F50" i="3"/>
  <c r="E12" i="3"/>
  <c r="F63" i="2"/>
  <c r="C38" i="2"/>
  <c r="D15" i="2"/>
  <c r="F95" i="1"/>
  <c r="C65" i="1"/>
  <c r="D37" i="1"/>
  <c r="F7" i="1"/>
  <c r="B38" i="3"/>
  <c r="C35" i="3"/>
  <c r="C30" i="3"/>
  <c r="C20" i="3"/>
  <c r="C15" i="3"/>
  <c r="D12" i="3"/>
  <c r="E68" i="2"/>
  <c r="F60" i="2"/>
  <c r="F40" i="2"/>
  <c r="B33" i="2"/>
  <c r="C10" i="2"/>
  <c r="E90" i="1"/>
  <c r="F72" i="1"/>
  <c r="F62" i="1"/>
  <c r="C42" i="1"/>
  <c r="E22" i="1"/>
  <c r="E7" i="1"/>
  <c r="D4" i="4"/>
  <c r="B51" i="3"/>
  <c r="B48" i="3"/>
  <c r="F44" i="3"/>
  <c r="E41" i="3"/>
  <c r="D38" i="3"/>
  <c r="C36" i="3"/>
  <c r="D33" i="3"/>
  <c r="E30" i="3"/>
  <c r="D24" i="3"/>
  <c r="E20" i="3"/>
  <c r="D18" i="3"/>
  <c r="E15" i="3"/>
  <c r="F12" i="3"/>
  <c r="E10" i="3"/>
  <c r="F7" i="3"/>
  <c r="E5" i="3"/>
  <c r="F72" i="2"/>
  <c r="B69" i="2"/>
  <c r="F66" i="2"/>
  <c r="B64" i="2"/>
  <c r="F61" i="2"/>
  <c r="B59" i="2"/>
  <c r="C56" i="2"/>
  <c r="B54" i="2"/>
  <c r="C46" i="2"/>
  <c r="B44" i="2"/>
  <c r="C41" i="2"/>
  <c r="D38" i="2"/>
  <c r="C36" i="2"/>
  <c r="D33" i="2"/>
  <c r="C31" i="2"/>
  <c r="D24" i="2"/>
  <c r="E20" i="2"/>
  <c r="D18" i="2"/>
  <c r="E15" i="2"/>
  <c r="D13" i="2"/>
  <c r="E10" i="2"/>
  <c r="F7" i="2"/>
  <c r="E5" i="2"/>
  <c r="F98" i="1"/>
  <c r="E96" i="1"/>
  <c r="F93" i="1"/>
  <c r="B91" i="1"/>
  <c r="F88" i="1"/>
  <c r="B86" i="1"/>
  <c r="F83" i="1"/>
  <c r="B81" i="1"/>
  <c r="C74" i="1"/>
  <c r="B71" i="1"/>
  <c r="C68" i="1"/>
  <c r="B66" i="1"/>
  <c r="C63" i="1"/>
  <c r="D60" i="1"/>
  <c r="C58" i="1"/>
  <c r="D51" i="1"/>
  <c r="C48" i="1"/>
  <c r="D45" i="1"/>
  <c r="E42" i="1"/>
  <c r="D40" i="1"/>
  <c r="E37" i="1"/>
  <c r="D35" i="1"/>
  <c r="E32" i="1"/>
  <c r="F25" i="1"/>
  <c r="E23" i="1"/>
  <c r="F20" i="1"/>
  <c r="E18" i="1"/>
  <c r="F15" i="1"/>
  <c r="B13" i="1"/>
  <c r="F10" i="1"/>
  <c r="B8" i="1"/>
  <c r="F5" i="1"/>
  <c r="C4" i="4"/>
  <c r="C33" i="3"/>
  <c r="E17" i="3"/>
  <c r="E7" i="3"/>
  <c r="E66" i="2"/>
  <c r="F53" i="2"/>
  <c r="B41" i="2"/>
  <c r="D30" i="2"/>
  <c r="D10" i="2"/>
  <c r="D5" i="2"/>
  <c r="F85" i="1"/>
  <c r="B68" i="1"/>
  <c r="B58" i="1"/>
  <c r="C40" i="1"/>
  <c r="D32" i="1"/>
  <c r="F17" i="1"/>
  <c r="E10" i="1"/>
  <c r="E50" i="3"/>
  <c r="E4" i="3"/>
  <c r="F55" i="2"/>
  <c r="C30" i="2"/>
  <c r="E4" i="2"/>
  <c r="F82" i="1"/>
  <c r="B60" i="1"/>
  <c r="C37" i="1"/>
  <c r="E12" i="1"/>
</calcChain>
</file>

<file path=xl/sharedStrings.xml><?xml version="1.0" encoding="utf-8"?>
<sst xmlns="http://schemas.openxmlformats.org/spreadsheetml/2006/main" count="272" uniqueCount="66">
  <si>
    <t>Households with at Least One Adult and One Child</t>
  </si>
  <si>
    <t>Veteran Households with at Least One Adult and One Child</t>
  </si>
  <si>
    <t>Unaccompanied Youth Households</t>
  </si>
  <si>
    <t>Sheltered</t>
  </si>
  <si>
    <t>Unsheltered</t>
  </si>
  <si>
    <t>Total</t>
  </si>
  <si>
    <t>ES</t>
  </si>
  <si>
    <t>TH</t>
  </si>
  <si>
    <t>SH</t>
  </si>
  <si>
    <t>Number of unaccompanied youth households</t>
  </si>
  <si>
    <t>Total number of households</t>
  </si>
  <si>
    <t>Total number of persons</t>
  </si>
  <si>
    <t xml:space="preserve">     Total number of unaccompanied youth</t>
  </si>
  <si>
    <t xml:space="preserve">     Number of children (under age 18)</t>
  </si>
  <si>
    <t xml:space="preserve">          Number of unaccompanied youth (under age 18)</t>
  </si>
  <si>
    <t xml:space="preserve">     Number of young adults (age 18 to 24)</t>
  </si>
  <si>
    <t xml:space="preserve">          Number of unaccompanied youth (age 18 to 24)</t>
  </si>
  <si>
    <t>Total number of veterans</t>
  </si>
  <si>
    <t xml:space="preserve">     Number of adults (over age 24)</t>
  </si>
  <si>
    <t>Gender</t>
  </si>
  <si>
    <t>Gender (veterans only)</t>
  </si>
  <si>
    <t>Gender (unaccompanied youth only)</t>
  </si>
  <si>
    <t>Female</t>
  </si>
  <si>
    <t>Male</t>
  </si>
  <si>
    <t>Transgender</t>
  </si>
  <si>
    <t>Gender non-conforming</t>
  </si>
  <si>
    <t>Ethnicity</t>
  </si>
  <si>
    <t>Gender nonconforming</t>
  </si>
  <si>
    <t>Non-Hispanic/Non-Latino</t>
  </si>
  <si>
    <t>Ethnicity (veterans only)</t>
  </si>
  <si>
    <t>Hispanic/Latino</t>
  </si>
  <si>
    <t>Race</t>
  </si>
  <si>
    <t>White</t>
  </si>
  <si>
    <t>Ethnicity (unaccompanied youth only)</t>
  </si>
  <si>
    <t>Race (veterans only)</t>
  </si>
  <si>
    <t>Black or African-American</t>
  </si>
  <si>
    <t>Asian</t>
  </si>
  <si>
    <t>American Indian or Alaska Native</t>
  </si>
  <si>
    <t>Race (unaccompanied youth only)</t>
  </si>
  <si>
    <t>Native Hawaiian or Other Pacific Islander</t>
  </si>
  <si>
    <t>Multiple Races</t>
  </si>
  <si>
    <t>Chronically Homeless</t>
  </si>
  <si>
    <t>Households without Children</t>
  </si>
  <si>
    <t>Veteran Households without Children</t>
  </si>
  <si>
    <t>Parenting Youth Households</t>
  </si>
  <si>
    <t>Number of parenting youth households</t>
  </si>
  <si>
    <t>Total number of persons in parenting youth households</t>
  </si>
  <si>
    <t>Total Number of parenting youth (youth parents only)</t>
  </si>
  <si>
    <t>Total Children in parenting youth households</t>
  </si>
  <si>
    <t xml:space="preserve">          Number of parenting youth (under age 18)</t>
  </si>
  <si>
    <t xml:space="preserve">               Children in households with parenting
               youth under age 18</t>
  </si>
  <si>
    <t xml:space="preserve">          Number of parenting youth (age 18 to 24)</t>
  </si>
  <si>
    <t xml:space="preserve">               Children in households with parenting youth age 18 to 24</t>
  </si>
  <si>
    <t>Gender (youth parents only)</t>
  </si>
  <si>
    <t>Veteran Total Households and Persons</t>
  </si>
  <si>
    <t>Households with Only Children (under age 18)</t>
  </si>
  <si>
    <t>Total number of children (under age 18)</t>
  </si>
  <si>
    <t>Ethnicity (youth parents only)</t>
  </si>
  <si>
    <t>Race (youth parents only)</t>
  </si>
  <si>
    <t>Totals Include HMIS and non-HMIS Counts</t>
  </si>
  <si>
    <t>Total Households and Persons</t>
  </si>
  <si>
    <t>Homeless Subpopulations</t>
  </si>
  <si>
    <t>Adults with a Serious Mental Illness</t>
  </si>
  <si>
    <t>Adults with a Substance Use Disorder</t>
  </si>
  <si>
    <t>Adults with HIV/AIDS</t>
  </si>
  <si>
    <t>Victims of Domestic Violence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</si>
</sst>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1"/>
      <color rgb="FF000000"/>
      <name val="Inconsolata"/>
    </font>
    <font>
      <sz val="10"/>
      <color rgb="FF000000"/>
      <name val="Arial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0" xfId="0" applyFont="1" applyAlignment="1"/>
    <xf numFmtId="0" fontId="1" fillId="0" borderId="7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7" xfId="0" applyFont="1" applyBorder="1" applyAlignment="1"/>
    <xf numFmtId="0" fontId="4" fillId="3" borderId="0" xfId="0" applyFont="1" applyFill="1" applyAlignment="1"/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Alignment="1"/>
    <xf numFmtId="0" fontId="1" fillId="4" borderId="1" xfId="0" applyFont="1" applyFill="1" applyBorder="1" applyAlignment="1"/>
    <xf numFmtId="0" fontId="3" fillId="4" borderId="5" xfId="0" applyFont="1" applyFill="1" applyBorder="1" applyAlignment="1"/>
    <xf numFmtId="0" fontId="3" fillId="4" borderId="7" xfId="0" applyFont="1" applyFill="1" applyBorder="1" applyAlignment="1"/>
    <xf numFmtId="0" fontId="3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3" borderId="7" xfId="0" applyFont="1" applyFill="1" applyBorder="1" applyAlignment="1"/>
    <xf numFmtId="0" fontId="3" fillId="0" borderId="5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5" xfId="0" applyFont="1" applyFill="1" applyBorder="1" applyAlignment="1"/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6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5" xfId="0" applyFont="1" applyFill="1" applyBorder="1" applyAlignment="1"/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2" fillId="0" borderId="9" xfId="0" applyFont="1" applyBorder="1"/>
    <xf numFmtId="0" fontId="2" fillId="0" borderId="8" xfId="0" applyFont="1" applyBorder="1"/>
    <xf numFmtId="0" fontId="1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Z1007"/>
  <sheetViews>
    <sheetView tabSelected="1" workbookViewId="0">
      <selection sqref="A1:F1"/>
    </sheetView>
  </sheetViews>
  <sheetFormatPr defaultColWidth="14.42578125" defaultRowHeight="15.75" customHeight="1"/>
  <cols>
    <col min="1" max="1" width="46" customWidth="1"/>
  </cols>
  <sheetData>
    <row r="1" spans="1:26" ht="15.75" customHeight="1">
      <c r="A1" s="43" t="s">
        <v>0</v>
      </c>
      <c r="B1" s="40"/>
      <c r="C1" s="40"/>
      <c r="D1" s="40"/>
      <c r="E1" s="40"/>
      <c r="F1" s="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4"/>
      <c r="B2" s="39" t="s">
        <v>3</v>
      </c>
      <c r="C2" s="40"/>
      <c r="D2" s="41"/>
      <c r="E2" s="42" t="s">
        <v>4</v>
      </c>
      <c r="F2" s="42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5"/>
      <c r="B3" s="2" t="s">
        <v>6</v>
      </c>
      <c r="C3" s="2" t="s">
        <v>7</v>
      </c>
      <c r="D3" s="2" t="s">
        <v>8</v>
      </c>
      <c r="E3" s="41"/>
      <c r="F3" s="4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 t="s">
        <v>10</v>
      </c>
      <c r="B4" s="5">
        <f ca="1">IFERROR(__xludf.DUMMYFUNCTION("IMPORTRANGE(""https://docs.google.com/spreadsheets/d/174-eR6iMIgLBOSL2ZKLO6Y7n9xJ5Yvw2qZ2fWGHA8H0/edit#gid=1967518945"",""HDX_Totals!Z4:AD26"")"),42)</f>
        <v>42</v>
      </c>
      <c r="C4" s="5">
        <f ca="1">IFERROR(__xludf.DUMMYFUNCTION("""COMPUTED_VALUE"""),34)</f>
        <v>34</v>
      </c>
      <c r="D4" s="6" t="str">
        <f ca="1">IFERROR(__xludf.DUMMYFUNCTION("""COMPUTED_VALUE"""),"")</f>
        <v/>
      </c>
      <c r="E4" s="5">
        <f ca="1">IFERROR(__xludf.DUMMYFUNCTION("""COMPUTED_VALUE"""),17)</f>
        <v>17</v>
      </c>
      <c r="F4" s="5">
        <f ca="1">IFERROR(__xludf.DUMMYFUNCTION("""COMPUTED_VALUE"""),93)</f>
        <v>93</v>
      </c>
      <c r="G4" s="1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 t="s">
        <v>11</v>
      </c>
      <c r="B5" s="5">
        <f ca="1">IFERROR(__xludf.DUMMYFUNCTION("""COMPUTED_VALUE"""),125)</f>
        <v>125</v>
      </c>
      <c r="C5" s="10">
        <f ca="1">IFERROR(__xludf.DUMMYFUNCTION("""COMPUTED_VALUE"""),106)</f>
        <v>106</v>
      </c>
      <c r="D5" s="12">
        <f ca="1">IFERROR(__xludf.DUMMYFUNCTION("""COMPUTED_VALUE"""),0)</f>
        <v>0</v>
      </c>
      <c r="E5" s="5">
        <f ca="1">IFERROR(__xludf.DUMMYFUNCTION("""COMPUTED_VALUE"""),61)</f>
        <v>61</v>
      </c>
      <c r="F5" s="5">
        <f ca="1">IFERROR(__xludf.DUMMYFUNCTION("""COMPUTED_VALUE"""),292)</f>
        <v>292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 t="s">
        <v>13</v>
      </c>
      <c r="B6" s="5">
        <f ca="1">IFERROR(__xludf.DUMMYFUNCTION("""COMPUTED_VALUE"""),80)</f>
        <v>80</v>
      </c>
      <c r="C6" s="5">
        <f ca="1">IFERROR(__xludf.DUMMYFUNCTION("""COMPUTED_VALUE"""),65)</f>
        <v>65</v>
      </c>
      <c r="D6" s="7" t="str">
        <f ca="1">IFERROR(__xludf.DUMMYFUNCTION("""COMPUTED_VALUE"""),"")</f>
        <v/>
      </c>
      <c r="E6" s="5">
        <f ca="1">IFERROR(__xludf.DUMMYFUNCTION("""COMPUTED_VALUE"""),36)</f>
        <v>36</v>
      </c>
      <c r="F6" s="5">
        <f ca="1">IFERROR(__xludf.DUMMYFUNCTION("""COMPUTED_VALUE"""),181)</f>
        <v>181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" t="s">
        <v>15</v>
      </c>
      <c r="B7" s="5">
        <f ca="1">IFERROR(__xludf.DUMMYFUNCTION("""COMPUTED_VALUE"""),3)</f>
        <v>3</v>
      </c>
      <c r="C7" s="5">
        <f ca="1">IFERROR(__xludf.DUMMYFUNCTION("""COMPUTED_VALUE"""),16)</f>
        <v>16</v>
      </c>
      <c r="D7" s="7" t="str">
        <f ca="1">IFERROR(__xludf.DUMMYFUNCTION("""COMPUTED_VALUE"""),"")</f>
        <v/>
      </c>
      <c r="E7" s="5">
        <f ca="1">IFERROR(__xludf.DUMMYFUNCTION("""COMPUTED_VALUE"""),1)</f>
        <v>1</v>
      </c>
      <c r="F7" s="9">
        <f ca="1">IFERROR(__xludf.DUMMYFUNCTION("""COMPUTED_VALUE"""),20)</f>
        <v>20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 t="s">
        <v>18</v>
      </c>
      <c r="B8" s="5">
        <f ca="1">IFERROR(__xludf.DUMMYFUNCTION("""COMPUTED_VALUE"""),42)</f>
        <v>42</v>
      </c>
      <c r="C8" s="5">
        <f ca="1">IFERROR(__xludf.DUMMYFUNCTION("""COMPUTED_VALUE"""),25)</f>
        <v>25</v>
      </c>
      <c r="D8" s="7" t="str">
        <f ca="1">IFERROR(__xludf.DUMMYFUNCTION("""COMPUTED_VALUE"""),"")</f>
        <v/>
      </c>
      <c r="E8" s="5">
        <f ca="1">IFERROR(__xludf.DUMMYFUNCTION("""COMPUTED_VALUE"""),24)</f>
        <v>24</v>
      </c>
      <c r="F8" s="5">
        <f ca="1">IFERROR(__xludf.DUMMYFUNCTION("""COMPUTED_VALUE"""),91)</f>
        <v>91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4" t="s">
        <v>19</v>
      </c>
      <c r="B9" s="15" t="str">
        <f ca="1">IFERROR(__xludf.DUMMYFUNCTION("""COMPUTED_VALUE"""),"")</f>
        <v/>
      </c>
      <c r="C9" s="15" t="str">
        <f ca="1">IFERROR(__xludf.DUMMYFUNCTION("""COMPUTED_VALUE"""),"")</f>
        <v/>
      </c>
      <c r="D9" s="15" t="str">
        <f ca="1">IFERROR(__xludf.DUMMYFUNCTION("""COMPUTED_VALUE"""),"")</f>
        <v/>
      </c>
      <c r="E9" s="15" t="str">
        <f ca="1">IFERROR(__xludf.DUMMYFUNCTION("""COMPUTED_VALUE"""),"")</f>
        <v/>
      </c>
      <c r="F9" s="15" t="str">
        <f ca="1">IFERROR(__xludf.DUMMYFUNCTION("""COMPUTED_VALUE"""),"")</f>
        <v/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22</v>
      </c>
      <c r="B10" s="5">
        <f ca="1">IFERROR(__xludf.DUMMYFUNCTION("""COMPUTED_VALUE"""),69)</f>
        <v>69</v>
      </c>
      <c r="C10" s="5">
        <f ca="1">IFERROR(__xludf.DUMMYFUNCTION("""COMPUTED_VALUE"""),57)</f>
        <v>57</v>
      </c>
      <c r="D10" s="6">
        <f ca="1">IFERROR(__xludf.DUMMYFUNCTION("""COMPUTED_VALUE"""),0)</f>
        <v>0</v>
      </c>
      <c r="E10" s="5">
        <f ca="1">IFERROR(__xludf.DUMMYFUNCTION("""COMPUTED_VALUE"""),31)</f>
        <v>31</v>
      </c>
      <c r="F10" s="9">
        <f ca="1">IFERROR(__xludf.DUMMYFUNCTION("""COMPUTED_VALUE"""),157)</f>
        <v>157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4" t="s">
        <v>23</v>
      </c>
      <c r="B11" s="5">
        <f ca="1">IFERROR(__xludf.DUMMYFUNCTION("""COMPUTED_VALUE"""),56)</f>
        <v>56</v>
      </c>
      <c r="C11" s="5">
        <f ca="1">IFERROR(__xludf.DUMMYFUNCTION("""COMPUTED_VALUE"""),49)</f>
        <v>49</v>
      </c>
      <c r="D11" s="6">
        <f ca="1">IFERROR(__xludf.DUMMYFUNCTION("""COMPUTED_VALUE"""),0)</f>
        <v>0</v>
      </c>
      <c r="E11" s="5">
        <f ca="1">IFERROR(__xludf.DUMMYFUNCTION("""COMPUTED_VALUE"""),30)</f>
        <v>30</v>
      </c>
      <c r="F11" s="5">
        <f ca="1">IFERROR(__xludf.DUMMYFUNCTION("""COMPUTED_VALUE"""),135)</f>
        <v>135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4" t="s">
        <v>24</v>
      </c>
      <c r="B12" s="5">
        <f ca="1">IFERROR(__xludf.DUMMYFUNCTION("""COMPUTED_VALUE"""),0)</f>
        <v>0</v>
      </c>
      <c r="C12" s="5">
        <f ca="1">IFERROR(__xludf.DUMMYFUNCTION("""COMPUTED_VALUE"""),0)</f>
        <v>0</v>
      </c>
      <c r="D12" s="6">
        <f ca="1">IFERROR(__xludf.DUMMYFUNCTION("""COMPUTED_VALUE"""),0)</f>
        <v>0</v>
      </c>
      <c r="E12" s="5">
        <f ca="1">IFERROR(__xludf.DUMMYFUNCTION("""COMPUTED_VALUE"""),0)</f>
        <v>0</v>
      </c>
      <c r="F12" s="9">
        <f ca="1">IFERROR(__xludf.DUMMYFUNCTION("""COMPUTED_VALUE"""),0)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7" t="s">
        <v>25</v>
      </c>
      <c r="B13" s="5">
        <f ca="1">IFERROR(__xludf.DUMMYFUNCTION("""COMPUTED_VALUE"""),0)</f>
        <v>0</v>
      </c>
      <c r="C13" s="5">
        <f ca="1">IFERROR(__xludf.DUMMYFUNCTION("""COMPUTED_VALUE"""),0)</f>
        <v>0</v>
      </c>
      <c r="D13" s="6">
        <f ca="1">IFERROR(__xludf.DUMMYFUNCTION("""COMPUTED_VALUE"""),0)</f>
        <v>0</v>
      </c>
      <c r="E13" s="5">
        <f ca="1">IFERROR(__xludf.DUMMYFUNCTION("""COMPUTED_VALUE"""),0)</f>
        <v>0</v>
      </c>
      <c r="F13" s="5">
        <f ca="1">IFERROR(__xludf.DUMMYFUNCTION("""COMPUTED_VALUE"""),0)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8" t="s">
        <v>26</v>
      </c>
      <c r="B14" s="15" t="str">
        <f ca="1">IFERROR(__xludf.DUMMYFUNCTION("""COMPUTED_VALUE"""),"")</f>
        <v/>
      </c>
      <c r="C14" s="15" t="str">
        <f ca="1">IFERROR(__xludf.DUMMYFUNCTION("""COMPUTED_VALUE"""),"")</f>
        <v/>
      </c>
      <c r="D14" s="15" t="str">
        <f ca="1">IFERROR(__xludf.DUMMYFUNCTION("""COMPUTED_VALUE"""),"")</f>
        <v/>
      </c>
      <c r="E14" s="15" t="str">
        <f ca="1">IFERROR(__xludf.DUMMYFUNCTION("""COMPUTED_VALUE"""),"")</f>
        <v/>
      </c>
      <c r="F14" s="15" t="str">
        <f ca="1">IFERROR(__xludf.DUMMYFUNCTION("""COMPUTED_VALUE"""),"")</f>
        <v/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" t="s">
        <v>28</v>
      </c>
      <c r="B15" s="5">
        <f ca="1">IFERROR(__xludf.DUMMYFUNCTION("""COMPUTED_VALUE"""),107)</f>
        <v>107</v>
      </c>
      <c r="C15" s="5">
        <f ca="1">IFERROR(__xludf.DUMMYFUNCTION("""COMPUTED_VALUE"""),104)</f>
        <v>104</v>
      </c>
      <c r="D15" s="6">
        <f ca="1">IFERROR(__xludf.DUMMYFUNCTION("""COMPUTED_VALUE"""),0)</f>
        <v>0</v>
      </c>
      <c r="E15" s="5">
        <f ca="1">IFERROR(__xludf.DUMMYFUNCTION("""COMPUTED_VALUE"""),61)</f>
        <v>61</v>
      </c>
      <c r="F15" s="5">
        <f ca="1">IFERROR(__xludf.DUMMYFUNCTION("""COMPUTED_VALUE"""),272)</f>
        <v>272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" t="s">
        <v>30</v>
      </c>
      <c r="B16" s="5">
        <f ca="1">IFERROR(__xludf.DUMMYFUNCTION("""COMPUTED_VALUE"""),18)</f>
        <v>18</v>
      </c>
      <c r="C16" s="5">
        <f ca="1">IFERROR(__xludf.DUMMYFUNCTION("""COMPUTED_VALUE"""),2)</f>
        <v>2</v>
      </c>
      <c r="D16" s="6">
        <f ca="1">IFERROR(__xludf.DUMMYFUNCTION("""COMPUTED_VALUE"""),0)</f>
        <v>0</v>
      </c>
      <c r="E16" s="5">
        <f ca="1">IFERROR(__xludf.DUMMYFUNCTION("""COMPUTED_VALUE"""),0)</f>
        <v>0</v>
      </c>
      <c r="F16" s="5">
        <f ca="1">IFERROR(__xludf.DUMMYFUNCTION("""COMPUTED_VALUE"""),20)</f>
        <v>20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8" t="s">
        <v>31</v>
      </c>
      <c r="B17" s="15" t="str">
        <f ca="1">IFERROR(__xludf.DUMMYFUNCTION("""COMPUTED_VALUE"""),"")</f>
        <v/>
      </c>
      <c r="C17" s="15" t="str">
        <f ca="1">IFERROR(__xludf.DUMMYFUNCTION("""COMPUTED_VALUE"""),"")</f>
        <v/>
      </c>
      <c r="D17" s="15" t="str">
        <f ca="1">IFERROR(__xludf.DUMMYFUNCTION("""COMPUTED_VALUE"""),"")</f>
        <v/>
      </c>
      <c r="E17" s="15" t="str">
        <f ca="1">IFERROR(__xludf.DUMMYFUNCTION("""COMPUTED_VALUE"""),"")</f>
        <v/>
      </c>
      <c r="F17" s="15" t="str">
        <f ca="1">IFERROR(__xludf.DUMMYFUNCTION("""COMPUTED_VALUE"""),"")</f>
        <v/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" t="s">
        <v>32</v>
      </c>
      <c r="B18" s="5">
        <f ca="1">IFERROR(__xludf.DUMMYFUNCTION("""COMPUTED_VALUE"""),36)</f>
        <v>36</v>
      </c>
      <c r="C18" s="5">
        <f ca="1">IFERROR(__xludf.DUMMYFUNCTION("""COMPUTED_VALUE"""),44)</f>
        <v>44</v>
      </c>
      <c r="D18" s="6">
        <f ca="1">IFERROR(__xludf.DUMMYFUNCTION("""COMPUTED_VALUE"""),0)</f>
        <v>0</v>
      </c>
      <c r="E18" s="5">
        <f ca="1">IFERROR(__xludf.DUMMYFUNCTION("""COMPUTED_VALUE"""),53)</f>
        <v>53</v>
      </c>
      <c r="F18" s="5">
        <f ca="1">IFERROR(__xludf.DUMMYFUNCTION("""COMPUTED_VALUE"""),133)</f>
        <v>133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" t="s">
        <v>35</v>
      </c>
      <c r="B19" s="5">
        <f ca="1">IFERROR(__xludf.DUMMYFUNCTION("""COMPUTED_VALUE"""),41)</f>
        <v>41</v>
      </c>
      <c r="C19" s="5">
        <f ca="1">IFERROR(__xludf.DUMMYFUNCTION("""COMPUTED_VALUE"""),24)</f>
        <v>24</v>
      </c>
      <c r="D19" s="6">
        <f ca="1">IFERROR(__xludf.DUMMYFUNCTION("""COMPUTED_VALUE"""),0)</f>
        <v>0</v>
      </c>
      <c r="E19" s="5">
        <f ca="1">IFERROR(__xludf.DUMMYFUNCTION("""COMPUTED_VALUE"""),7)</f>
        <v>7</v>
      </c>
      <c r="F19" s="9">
        <f ca="1">IFERROR(__xludf.DUMMYFUNCTION("""COMPUTED_VALUE"""),72)</f>
        <v>72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9" t="s">
        <v>36</v>
      </c>
      <c r="B20" s="5">
        <f ca="1">IFERROR(__xludf.DUMMYFUNCTION("""COMPUTED_VALUE"""),0)</f>
        <v>0</v>
      </c>
      <c r="C20" s="5">
        <f ca="1">IFERROR(__xludf.DUMMYFUNCTION("""COMPUTED_VALUE"""),2)</f>
        <v>2</v>
      </c>
      <c r="D20" s="6">
        <f ca="1">IFERROR(__xludf.DUMMYFUNCTION("""COMPUTED_VALUE"""),0)</f>
        <v>0</v>
      </c>
      <c r="E20" s="5">
        <f ca="1">IFERROR(__xludf.DUMMYFUNCTION("""COMPUTED_VALUE"""),0)</f>
        <v>0</v>
      </c>
      <c r="F20" s="9">
        <f ca="1">IFERROR(__xludf.DUMMYFUNCTION("""COMPUTED_VALUE"""),2)</f>
        <v>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37</v>
      </c>
      <c r="B21" s="5">
        <f ca="1">IFERROR(__xludf.DUMMYFUNCTION("""COMPUTED_VALUE"""),33)</f>
        <v>33</v>
      </c>
      <c r="C21" s="5">
        <f ca="1">IFERROR(__xludf.DUMMYFUNCTION("""COMPUTED_VALUE"""),34)</f>
        <v>34</v>
      </c>
      <c r="D21" s="6">
        <f ca="1">IFERROR(__xludf.DUMMYFUNCTION("""COMPUTED_VALUE"""),0)</f>
        <v>0</v>
      </c>
      <c r="E21" s="5">
        <f ca="1">IFERROR(__xludf.DUMMYFUNCTION("""COMPUTED_VALUE"""),1)</f>
        <v>1</v>
      </c>
      <c r="F21" s="9">
        <f ca="1">IFERROR(__xludf.DUMMYFUNCTION("""COMPUTED_VALUE"""),68)</f>
        <v>68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 t="s">
        <v>39</v>
      </c>
      <c r="B22" s="5">
        <f ca="1">IFERROR(__xludf.DUMMYFUNCTION("""COMPUTED_VALUE"""),0)</f>
        <v>0</v>
      </c>
      <c r="C22" s="5">
        <f ca="1">IFERROR(__xludf.DUMMYFUNCTION("""COMPUTED_VALUE"""),0)</f>
        <v>0</v>
      </c>
      <c r="D22" s="6">
        <f ca="1">IFERROR(__xludf.DUMMYFUNCTION("""COMPUTED_VALUE"""),0)</f>
        <v>0</v>
      </c>
      <c r="E22" s="5">
        <f ca="1">IFERROR(__xludf.DUMMYFUNCTION("""COMPUTED_VALUE"""),0)</f>
        <v>0</v>
      </c>
      <c r="F22" s="11">
        <f ca="1">IFERROR(__xludf.DUMMYFUNCTION("""COMPUTED_VALUE"""),0)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 t="s">
        <v>40</v>
      </c>
      <c r="B23" s="5">
        <f ca="1">IFERROR(__xludf.DUMMYFUNCTION("""COMPUTED_VALUE"""),15)</f>
        <v>15</v>
      </c>
      <c r="C23" s="5">
        <f ca="1">IFERROR(__xludf.DUMMYFUNCTION("""COMPUTED_VALUE"""),2)</f>
        <v>2</v>
      </c>
      <c r="D23" s="6">
        <f ca="1">IFERROR(__xludf.DUMMYFUNCTION("""COMPUTED_VALUE"""),0)</f>
        <v>0</v>
      </c>
      <c r="E23" s="5">
        <f ca="1">IFERROR(__xludf.DUMMYFUNCTION("""COMPUTED_VALUE"""),0)</f>
        <v>0</v>
      </c>
      <c r="F23" s="9">
        <f ca="1">IFERROR(__xludf.DUMMYFUNCTION("""COMPUTED_VALUE"""),17)</f>
        <v>17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8" t="s">
        <v>41</v>
      </c>
      <c r="B24" s="15" t="str">
        <f ca="1">IFERROR(__xludf.DUMMYFUNCTION("""COMPUTED_VALUE"""),"")</f>
        <v/>
      </c>
      <c r="C24" s="15" t="str">
        <f ca="1">IFERROR(__xludf.DUMMYFUNCTION("""COMPUTED_VALUE"""),"")</f>
        <v/>
      </c>
      <c r="D24" s="15" t="str">
        <f ca="1">IFERROR(__xludf.DUMMYFUNCTION("""COMPUTED_VALUE"""),"")</f>
        <v/>
      </c>
      <c r="E24" s="15" t="str">
        <f ca="1">IFERROR(__xludf.DUMMYFUNCTION("""COMPUTED_VALUE"""),"")</f>
        <v/>
      </c>
      <c r="F24" s="16" t="str">
        <f ca="1">IFERROR(__xludf.DUMMYFUNCTION("""COMPUTED_VALUE"""),"")</f>
        <v/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 t="s">
        <v>10</v>
      </c>
      <c r="B25" s="5">
        <f ca="1">IFERROR(__xludf.DUMMYFUNCTION("""COMPUTED_VALUE"""),2)</f>
        <v>2</v>
      </c>
      <c r="C25" s="9">
        <f ca="1">IFERROR(__xludf.DUMMYFUNCTION("""COMPUTED_VALUE"""),2)</f>
        <v>2</v>
      </c>
      <c r="D25" s="6" t="str">
        <f ca="1">IFERROR(__xludf.DUMMYFUNCTION("""COMPUTED_VALUE"""),"")</f>
        <v/>
      </c>
      <c r="E25" s="5">
        <f ca="1">IFERROR(__xludf.DUMMYFUNCTION("""COMPUTED_VALUE"""),6)</f>
        <v>6</v>
      </c>
      <c r="F25" s="5">
        <f ca="1">IFERROR(__xludf.DUMMYFUNCTION("""COMPUTED_VALUE"""),10)</f>
        <v>10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 t="s">
        <v>11</v>
      </c>
      <c r="B26" s="5">
        <f ca="1">IFERROR(__xludf.DUMMYFUNCTION("""COMPUTED_VALUE"""),7)</f>
        <v>7</v>
      </c>
      <c r="C26" s="9">
        <f ca="1">IFERROR(__xludf.DUMMYFUNCTION("""COMPUTED_VALUE"""),5)</f>
        <v>5</v>
      </c>
      <c r="D26" s="6" t="str">
        <f ca="1">IFERROR(__xludf.DUMMYFUNCTION("""COMPUTED_VALUE"""),"")</f>
        <v/>
      </c>
      <c r="E26" s="5">
        <f ca="1">IFERROR(__xludf.DUMMYFUNCTION("""COMPUTED_VALUE"""),20)</f>
        <v>20</v>
      </c>
      <c r="F26" s="5">
        <f ca="1">IFERROR(__xludf.DUMMYFUNCTION("""COMPUTED_VALUE"""),32)</f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"/>
      <c r="B27" s="20"/>
      <c r="C27" s="20"/>
      <c r="D27" s="20"/>
      <c r="E27" s="11"/>
      <c r="F27" s="2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3" t="s">
        <v>42</v>
      </c>
      <c r="B28" s="40"/>
      <c r="C28" s="40"/>
      <c r="D28" s="40"/>
      <c r="E28" s="40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4"/>
      <c r="B29" s="39" t="s">
        <v>3</v>
      </c>
      <c r="C29" s="40"/>
      <c r="D29" s="41"/>
      <c r="E29" s="42" t="s">
        <v>4</v>
      </c>
      <c r="F29" s="42" t="s">
        <v>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5"/>
      <c r="B30" s="2" t="s">
        <v>6</v>
      </c>
      <c r="C30" s="2" t="s">
        <v>7</v>
      </c>
      <c r="D30" s="2" t="s">
        <v>8</v>
      </c>
      <c r="E30" s="41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" t="s">
        <v>10</v>
      </c>
      <c r="B31" s="5">
        <f ca="1">IFERROR(__xludf.DUMMYFUNCTION("IMPORTRANGE(""https://docs.google.com/spreadsheets/d/174-eR6iMIgLBOSL2ZKLO6Y7n9xJ5Yvw2qZ2fWGHA8H0/edit#gid=1967518945"",""HDX_Totals!Z31:AD51"")"),122)</f>
        <v>122</v>
      </c>
      <c r="C31" s="5">
        <f ca="1">IFERROR(__xludf.DUMMYFUNCTION("""COMPUTED_VALUE"""),110)</f>
        <v>110</v>
      </c>
      <c r="D31" s="7">
        <f ca="1">IFERROR(__xludf.DUMMYFUNCTION("""COMPUTED_VALUE"""),0)</f>
        <v>0</v>
      </c>
      <c r="E31" s="5">
        <f ca="1">IFERROR(__xludf.DUMMYFUNCTION("""COMPUTED_VALUE"""),269)</f>
        <v>269</v>
      </c>
      <c r="F31" s="5">
        <f ca="1">IFERROR(__xludf.DUMMYFUNCTION("""COMPUTED_VALUE"""),501)</f>
        <v>501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" t="s">
        <v>11</v>
      </c>
      <c r="B32" s="5">
        <f ca="1">IFERROR(__xludf.DUMMYFUNCTION("""COMPUTED_VALUE"""),125)</f>
        <v>125</v>
      </c>
      <c r="C32" s="5">
        <f ca="1">IFERROR(__xludf.DUMMYFUNCTION("""COMPUTED_VALUE"""),110)</f>
        <v>110</v>
      </c>
      <c r="D32" s="7">
        <f ca="1">IFERROR(__xludf.DUMMYFUNCTION("""COMPUTED_VALUE"""),0)</f>
        <v>0</v>
      </c>
      <c r="E32" s="5">
        <f ca="1">IFERROR(__xludf.DUMMYFUNCTION("""COMPUTED_VALUE"""),337)</f>
        <v>337</v>
      </c>
      <c r="F32" s="5">
        <f ca="1">IFERROR(__xludf.DUMMYFUNCTION("""COMPUTED_VALUE"""),572)</f>
        <v>572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" t="s">
        <v>15</v>
      </c>
      <c r="B33" s="5">
        <f ca="1">IFERROR(__xludf.DUMMYFUNCTION("""COMPUTED_VALUE"""),16)</f>
        <v>16</v>
      </c>
      <c r="C33" s="5">
        <f ca="1">IFERROR(__xludf.DUMMYFUNCTION("""COMPUTED_VALUE"""),46)</f>
        <v>46</v>
      </c>
      <c r="D33" s="7">
        <f ca="1">IFERROR(__xludf.DUMMYFUNCTION("""COMPUTED_VALUE"""),0)</f>
        <v>0</v>
      </c>
      <c r="E33" s="5">
        <f ca="1">IFERROR(__xludf.DUMMYFUNCTION("""COMPUTED_VALUE"""),126)</f>
        <v>126</v>
      </c>
      <c r="F33" s="5">
        <f ca="1">IFERROR(__xludf.DUMMYFUNCTION("""COMPUTED_VALUE"""),188)</f>
        <v>188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" t="s">
        <v>18</v>
      </c>
      <c r="B34" s="5">
        <f ca="1">IFERROR(__xludf.DUMMYFUNCTION("""COMPUTED_VALUE"""),109)</f>
        <v>109</v>
      </c>
      <c r="C34" s="5">
        <f ca="1">IFERROR(__xludf.DUMMYFUNCTION("""COMPUTED_VALUE"""),64)</f>
        <v>64</v>
      </c>
      <c r="D34" s="7">
        <f ca="1">IFERROR(__xludf.DUMMYFUNCTION("""COMPUTED_VALUE"""),0)</f>
        <v>0</v>
      </c>
      <c r="E34" s="5">
        <f ca="1">IFERROR(__xludf.DUMMYFUNCTION("""COMPUTED_VALUE"""),211)</f>
        <v>211</v>
      </c>
      <c r="F34" s="5">
        <f ca="1">IFERROR(__xludf.DUMMYFUNCTION("""COMPUTED_VALUE"""),384)</f>
        <v>384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4" t="s">
        <v>19</v>
      </c>
      <c r="B35" s="15" t="str">
        <f ca="1">IFERROR(__xludf.DUMMYFUNCTION("""COMPUTED_VALUE"""),"")</f>
        <v/>
      </c>
      <c r="C35" s="15" t="str">
        <f ca="1">IFERROR(__xludf.DUMMYFUNCTION("""COMPUTED_VALUE"""),"")</f>
        <v/>
      </c>
      <c r="D35" s="15" t="str">
        <f ca="1">IFERROR(__xludf.DUMMYFUNCTION("""COMPUTED_VALUE"""),"")</f>
        <v/>
      </c>
      <c r="E35" s="23" t="str">
        <f ca="1">IFERROR(__xludf.DUMMYFUNCTION("""COMPUTED_VALUE"""),"")</f>
        <v/>
      </c>
      <c r="F35" s="15" t="str">
        <f ca="1">IFERROR(__xludf.DUMMYFUNCTION("""COMPUTED_VALUE"""),"")</f>
        <v/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4" t="s">
        <v>22</v>
      </c>
      <c r="B36" s="5">
        <f ca="1">IFERROR(__xludf.DUMMYFUNCTION("""COMPUTED_VALUE"""),44)</f>
        <v>44</v>
      </c>
      <c r="C36" s="21">
        <f ca="1">IFERROR(__xludf.DUMMYFUNCTION("""COMPUTED_VALUE"""),51)</f>
        <v>51</v>
      </c>
      <c r="D36" s="7">
        <f ca="1">IFERROR(__xludf.DUMMYFUNCTION("""COMPUTED_VALUE"""),0)</f>
        <v>0</v>
      </c>
      <c r="E36" s="5">
        <f ca="1">IFERROR(__xludf.DUMMYFUNCTION("""COMPUTED_VALUE"""),118)</f>
        <v>118</v>
      </c>
      <c r="F36" s="5">
        <f ca="1">IFERROR(__xludf.DUMMYFUNCTION("""COMPUTED_VALUE"""),213)</f>
        <v>213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4" t="s">
        <v>23</v>
      </c>
      <c r="B37" s="5">
        <f ca="1">IFERROR(__xludf.DUMMYFUNCTION("""COMPUTED_VALUE"""),80)</f>
        <v>80</v>
      </c>
      <c r="C37" s="22">
        <f ca="1">IFERROR(__xludf.DUMMYFUNCTION("""COMPUTED_VALUE"""),59)</f>
        <v>59</v>
      </c>
      <c r="D37" s="7">
        <f ca="1">IFERROR(__xludf.DUMMYFUNCTION("""COMPUTED_VALUE"""),0)</f>
        <v>0</v>
      </c>
      <c r="E37" s="5">
        <f ca="1">IFERROR(__xludf.DUMMYFUNCTION("""COMPUTED_VALUE"""),219)</f>
        <v>219</v>
      </c>
      <c r="F37" s="5">
        <f ca="1">IFERROR(__xludf.DUMMYFUNCTION("""COMPUTED_VALUE"""),358)</f>
        <v>358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4" t="s">
        <v>24</v>
      </c>
      <c r="B38" s="5">
        <f ca="1">IFERROR(__xludf.DUMMYFUNCTION("""COMPUTED_VALUE"""),0)</f>
        <v>0</v>
      </c>
      <c r="C38" s="5">
        <f ca="1">IFERROR(__xludf.DUMMYFUNCTION("""COMPUTED_VALUE"""),0)</f>
        <v>0</v>
      </c>
      <c r="D38" s="7">
        <f ca="1">IFERROR(__xludf.DUMMYFUNCTION("""COMPUTED_VALUE"""),0)</f>
        <v>0</v>
      </c>
      <c r="E38" s="5">
        <f ca="1">IFERROR(__xludf.DUMMYFUNCTION("""COMPUTED_VALUE"""),0)</f>
        <v>0</v>
      </c>
      <c r="F38" s="9">
        <f ca="1">IFERROR(__xludf.DUMMYFUNCTION("""COMPUTED_VALUE"""),0)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7" t="s">
        <v>25</v>
      </c>
      <c r="B39" s="5">
        <f ca="1">IFERROR(__xludf.DUMMYFUNCTION("""COMPUTED_VALUE"""),1)</f>
        <v>1</v>
      </c>
      <c r="C39" s="5">
        <f ca="1">IFERROR(__xludf.DUMMYFUNCTION("""COMPUTED_VALUE"""),0)</f>
        <v>0</v>
      </c>
      <c r="D39" s="7">
        <f ca="1">IFERROR(__xludf.DUMMYFUNCTION("""COMPUTED_VALUE"""),0)</f>
        <v>0</v>
      </c>
      <c r="E39" s="5">
        <f ca="1">IFERROR(__xludf.DUMMYFUNCTION("""COMPUTED_VALUE"""),0)</f>
        <v>0</v>
      </c>
      <c r="F39" s="9">
        <f ca="1">IFERROR(__xludf.DUMMYFUNCTION("""COMPUTED_VALUE"""),1)</f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8" t="s">
        <v>26</v>
      </c>
      <c r="B40" s="15" t="str">
        <f ca="1">IFERROR(__xludf.DUMMYFUNCTION("""COMPUTED_VALUE"""),"")</f>
        <v/>
      </c>
      <c r="C40" s="15" t="str">
        <f ca="1">IFERROR(__xludf.DUMMYFUNCTION("""COMPUTED_VALUE"""),"")</f>
        <v/>
      </c>
      <c r="D40" s="15" t="str">
        <f ca="1">IFERROR(__xludf.DUMMYFUNCTION("""COMPUTED_VALUE"""),"")</f>
        <v/>
      </c>
      <c r="E40" s="23" t="str">
        <f ca="1">IFERROR(__xludf.DUMMYFUNCTION("""COMPUTED_VALUE"""),"")</f>
        <v/>
      </c>
      <c r="F40" s="15" t="str">
        <f ca="1">IFERROR(__xludf.DUMMYFUNCTION("""COMPUTED_VALUE"""),"")</f>
        <v/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4" t="s">
        <v>28</v>
      </c>
      <c r="B41" s="5">
        <f ca="1">IFERROR(__xludf.DUMMYFUNCTION("""COMPUTED_VALUE"""),124)</f>
        <v>124</v>
      </c>
      <c r="C41" s="5">
        <f ca="1">IFERROR(__xludf.DUMMYFUNCTION("""COMPUTED_VALUE"""),102)</f>
        <v>102</v>
      </c>
      <c r="D41" s="7">
        <f ca="1">IFERROR(__xludf.DUMMYFUNCTION("""COMPUTED_VALUE"""),0)</f>
        <v>0</v>
      </c>
      <c r="E41" s="5">
        <f ca="1">IFERROR(__xludf.DUMMYFUNCTION("""COMPUTED_VALUE"""),332)</f>
        <v>332</v>
      </c>
      <c r="F41" s="9">
        <f ca="1">IFERROR(__xludf.DUMMYFUNCTION("""COMPUTED_VALUE"""),558)</f>
        <v>558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4" t="s">
        <v>30</v>
      </c>
      <c r="B42" s="5">
        <f ca="1">IFERROR(__xludf.DUMMYFUNCTION("""COMPUTED_VALUE"""),1)</f>
        <v>1</v>
      </c>
      <c r="C42" s="5">
        <f ca="1">IFERROR(__xludf.DUMMYFUNCTION("""COMPUTED_VALUE"""),8)</f>
        <v>8</v>
      </c>
      <c r="D42" s="7">
        <f ca="1">IFERROR(__xludf.DUMMYFUNCTION("""COMPUTED_VALUE"""),0)</f>
        <v>0</v>
      </c>
      <c r="E42" s="5">
        <f ca="1">IFERROR(__xludf.DUMMYFUNCTION("""COMPUTED_VALUE"""),5)</f>
        <v>5</v>
      </c>
      <c r="F42" s="5">
        <f ca="1">IFERROR(__xludf.DUMMYFUNCTION("""COMPUTED_VALUE"""),14)</f>
        <v>14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8" t="s">
        <v>31</v>
      </c>
      <c r="B43" s="15" t="str">
        <f ca="1">IFERROR(__xludf.DUMMYFUNCTION("""COMPUTED_VALUE"""),"")</f>
        <v/>
      </c>
      <c r="C43" s="15" t="str">
        <f ca="1">IFERROR(__xludf.DUMMYFUNCTION("""COMPUTED_VALUE"""),"")</f>
        <v/>
      </c>
      <c r="D43" s="15" t="str">
        <f ca="1">IFERROR(__xludf.DUMMYFUNCTION("""COMPUTED_VALUE"""),"")</f>
        <v/>
      </c>
      <c r="E43" s="15" t="str">
        <f ca="1">IFERROR(__xludf.DUMMYFUNCTION("""COMPUTED_VALUE"""),"")</f>
        <v/>
      </c>
      <c r="F43" s="15" t="str">
        <f ca="1">IFERROR(__xludf.DUMMYFUNCTION("""COMPUTED_VALUE"""),"")</f>
        <v/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4" t="s">
        <v>32</v>
      </c>
      <c r="B44" s="5">
        <f ca="1">IFERROR(__xludf.DUMMYFUNCTION("""COMPUTED_VALUE"""),78)</f>
        <v>78</v>
      </c>
      <c r="C44" s="5">
        <f ca="1">IFERROR(__xludf.DUMMYFUNCTION("""COMPUTED_VALUE"""),76)</f>
        <v>76</v>
      </c>
      <c r="D44" s="7">
        <f ca="1">IFERROR(__xludf.DUMMYFUNCTION("""COMPUTED_VALUE"""),0)</f>
        <v>0</v>
      </c>
      <c r="E44" s="5">
        <f ca="1">IFERROR(__xludf.DUMMYFUNCTION("""COMPUTED_VALUE"""),274)</f>
        <v>274</v>
      </c>
      <c r="F44" s="9">
        <f ca="1">IFERROR(__xludf.DUMMYFUNCTION("""COMPUTED_VALUE"""),428)</f>
        <v>428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4" t="s">
        <v>35</v>
      </c>
      <c r="B45" s="5">
        <f ca="1">IFERROR(__xludf.DUMMYFUNCTION("""COMPUTED_VALUE"""),25)</f>
        <v>25</v>
      </c>
      <c r="C45" s="5">
        <f ca="1">IFERROR(__xludf.DUMMYFUNCTION("""COMPUTED_VALUE"""),21)</f>
        <v>21</v>
      </c>
      <c r="D45" s="7">
        <f ca="1">IFERROR(__xludf.DUMMYFUNCTION("""COMPUTED_VALUE"""),0)</f>
        <v>0</v>
      </c>
      <c r="E45" s="5">
        <f ca="1">IFERROR(__xludf.DUMMYFUNCTION("""COMPUTED_VALUE"""),37)</f>
        <v>37</v>
      </c>
      <c r="F45" s="5">
        <f ca="1">IFERROR(__xludf.DUMMYFUNCTION("""COMPUTED_VALUE"""),83)</f>
        <v>83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9" t="s">
        <v>36</v>
      </c>
      <c r="B46" s="5">
        <f ca="1">IFERROR(__xludf.DUMMYFUNCTION("""COMPUTED_VALUE"""),1)</f>
        <v>1</v>
      </c>
      <c r="C46" s="5">
        <f ca="1">IFERROR(__xludf.DUMMYFUNCTION("""COMPUTED_VALUE"""),0)</f>
        <v>0</v>
      </c>
      <c r="D46" s="7">
        <f ca="1">IFERROR(__xludf.DUMMYFUNCTION("""COMPUTED_VALUE"""),0)</f>
        <v>0</v>
      </c>
      <c r="E46" s="5">
        <f ca="1">IFERROR(__xludf.DUMMYFUNCTION("""COMPUTED_VALUE"""),2)</f>
        <v>2</v>
      </c>
      <c r="F46" s="5">
        <f ca="1">IFERROR(__xludf.DUMMYFUNCTION("""COMPUTED_VALUE"""),3)</f>
        <v>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4" t="s">
        <v>37</v>
      </c>
      <c r="B47" s="5">
        <f ca="1">IFERROR(__xludf.DUMMYFUNCTION("""COMPUTED_VALUE"""),13)</f>
        <v>13</v>
      </c>
      <c r="C47" s="5">
        <f ca="1">IFERROR(__xludf.DUMMYFUNCTION("""COMPUTED_VALUE"""),3)</f>
        <v>3</v>
      </c>
      <c r="D47" s="7">
        <f ca="1">IFERROR(__xludf.DUMMYFUNCTION("""COMPUTED_VALUE"""),0)</f>
        <v>0</v>
      </c>
      <c r="E47" s="5">
        <f ca="1">IFERROR(__xludf.DUMMYFUNCTION("""COMPUTED_VALUE"""),12)</f>
        <v>12</v>
      </c>
      <c r="F47" s="9">
        <f ca="1">IFERROR(__xludf.DUMMYFUNCTION("""COMPUTED_VALUE"""),28)</f>
        <v>28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4" t="s">
        <v>39</v>
      </c>
      <c r="B48" s="5">
        <f ca="1">IFERROR(__xludf.DUMMYFUNCTION("""COMPUTED_VALUE"""),1)</f>
        <v>1</v>
      </c>
      <c r="C48" s="5">
        <f ca="1">IFERROR(__xludf.DUMMYFUNCTION("""COMPUTED_VALUE"""),0)</f>
        <v>0</v>
      </c>
      <c r="D48" s="7">
        <f ca="1">IFERROR(__xludf.DUMMYFUNCTION("""COMPUTED_VALUE"""),0)</f>
        <v>0</v>
      </c>
      <c r="E48" s="5">
        <f ca="1">IFERROR(__xludf.DUMMYFUNCTION("""COMPUTED_VALUE"""),6)</f>
        <v>6</v>
      </c>
      <c r="F48" s="9">
        <f ca="1">IFERROR(__xludf.DUMMYFUNCTION("""COMPUTED_VALUE"""),7)</f>
        <v>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4" t="s">
        <v>40</v>
      </c>
      <c r="B49" s="5">
        <f ca="1">IFERROR(__xludf.DUMMYFUNCTION("""COMPUTED_VALUE"""),7)</f>
        <v>7</v>
      </c>
      <c r="C49" s="5">
        <f ca="1">IFERROR(__xludf.DUMMYFUNCTION("""COMPUTED_VALUE"""),10)</f>
        <v>10</v>
      </c>
      <c r="D49" s="7">
        <f ca="1">IFERROR(__xludf.DUMMYFUNCTION("""COMPUTED_VALUE"""),0)</f>
        <v>0</v>
      </c>
      <c r="E49" s="5">
        <f ca="1">IFERROR(__xludf.DUMMYFUNCTION("""COMPUTED_VALUE"""),6)</f>
        <v>6</v>
      </c>
      <c r="F49" s="9">
        <f ca="1">IFERROR(__xludf.DUMMYFUNCTION("""COMPUTED_VALUE"""),23)</f>
        <v>23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47" t="s">
        <v>41</v>
      </c>
      <c r="B50" s="40"/>
      <c r="C50" s="40"/>
      <c r="D50" s="40"/>
      <c r="E50" s="40"/>
      <c r="F50" s="4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4" t="s">
        <v>11</v>
      </c>
      <c r="B51" s="5">
        <f ca="1">IFERROR(__xludf.DUMMYFUNCTION("""COMPUTED_VALUE"""),34)</f>
        <v>34</v>
      </c>
      <c r="C51" s="9">
        <f ca="1">IFERROR(__xludf.DUMMYFUNCTION("""COMPUTED_VALUE"""),8)</f>
        <v>8</v>
      </c>
      <c r="D51" s="7">
        <f ca="1">IFERROR(__xludf.DUMMYFUNCTION("""COMPUTED_VALUE"""),0)</f>
        <v>0</v>
      </c>
      <c r="E51" s="5">
        <f ca="1">IFERROR(__xludf.DUMMYFUNCTION("""COMPUTED_VALUE"""),81)</f>
        <v>81</v>
      </c>
      <c r="F51" s="5">
        <f ca="1">IFERROR(__xludf.DUMMYFUNCTION("""COMPUTED_VALUE"""),123)</f>
        <v>123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20"/>
      <c r="B52" s="20"/>
      <c r="C52" s="20"/>
      <c r="D52" s="20"/>
      <c r="E52" s="6"/>
      <c r="F52" s="2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43" t="s">
        <v>55</v>
      </c>
      <c r="B53" s="40"/>
      <c r="C53" s="40"/>
      <c r="D53" s="40"/>
      <c r="E53" s="40"/>
      <c r="F53" s="4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44"/>
      <c r="B54" s="39" t="s">
        <v>3</v>
      </c>
      <c r="C54" s="40"/>
      <c r="D54" s="41"/>
      <c r="E54" s="42" t="s">
        <v>4</v>
      </c>
      <c r="F54" s="42" t="s">
        <v>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45"/>
      <c r="B55" s="2" t="s">
        <v>6</v>
      </c>
      <c r="C55" s="2" t="s">
        <v>7</v>
      </c>
      <c r="D55" s="2" t="s">
        <v>8</v>
      </c>
      <c r="E55" s="41"/>
      <c r="F55" s="4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4" t="s">
        <v>10</v>
      </c>
      <c r="B56" s="5">
        <f ca="1">IFERROR(__xludf.DUMMYFUNCTION("IMPORTRANGE(""https://docs.google.com/spreadsheets/d/174-eR6iMIgLBOSL2ZKLO6Y7n9xJ5Yvw2qZ2fWGHA8H0/edit#gid=1967518945"",""HDX_Totals!Z56:AD74"")"),0)</f>
        <v>0</v>
      </c>
      <c r="C56" s="5">
        <f ca="1">IFERROR(__xludf.DUMMYFUNCTION("""COMPUTED_VALUE"""),0)</f>
        <v>0</v>
      </c>
      <c r="D56" s="6" t="str">
        <f ca="1">IFERROR(__xludf.DUMMYFUNCTION("""COMPUTED_VALUE"""),"")</f>
        <v/>
      </c>
      <c r="E56" s="5">
        <f ca="1">IFERROR(__xludf.DUMMYFUNCTION("""COMPUTED_VALUE"""),0)</f>
        <v>0</v>
      </c>
      <c r="F56" s="9">
        <f ca="1">IFERROR(__xludf.DUMMYFUNCTION("""COMPUTED_VALUE"""),0)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4" t="s">
        <v>56</v>
      </c>
      <c r="B57" s="5">
        <f ca="1">IFERROR(__xludf.DUMMYFUNCTION("""COMPUTED_VALUE"""),0)</f>
        <v>0</v>
      </c>
      <c r="C57" s="5">
        <f ca="1">IFERROR(__xludf.DUMMYFUNCTION("""COMPUTED_VALUE"""),0)</f>
        <v>0</v>
      </c>
      <c r="D57" s="6" t="str">
        <f ca="1">IFERROR(__xludf.DUMMYFUNCTION("""COMPUTED_VALUE"""),"")</f>
        <v/>
      </c>
      <c r="E57" s="5">
        <f ca="1">IFERROR(__xludf.DUMMYFUNCTION("""COMPUTED_VALUE"""),0)</f>
        <v>0</v>
      </c>
      <c r="F57" s="9">
        <f ca="1">IFERROR(__xludf.DUMMYFUNCTION("""COMPUTED_VALUE"""),0)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4" t="s">
        <v>19</v>
      </c>
      <c r="B58" s="15" t="str">
        <f ca="1">IFERROR(__xludf.DUMMYFUNCTION("""COMPUTED_VALUE"""),"")</f>
        <v/>
      </c>
      <c r="C58" s="15" t="str">
        <f ca="1">IFERROR(__xludf.DUMMYFUNCTION("""COMPUTED_VALUE"""),"")</f>
        <v/>
      </c>
      <c r="D58" s="15" t="str">
        <f ca="1">IFERROR(__xludf.DUMMYFUNCTION("""COMPUTED_VALUE"""),"")</f>
        <v/>
      </c>
      <c r="E58" s="15" t="str">
        <f ca="1">IFERROR(__xludf.DUMMYFUNCTION("""COMPUTED_VALUE"""),"")</f>
        <v/>
      </c>
      <c r="F58" s="15" t="str">
        <f ca="1">IFERROR(__xludf.DUMMYFUNCTION("""COMPUTED_VALUE"""),"")</f>
        <v/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4" t="s">
        <v>22</v>
      </c>
      <c r="B59" s="5">
        <f ca="1">IFERROR(__xludf.DUMMYFUNCTION("""COMPUTED_VALUE"""),0)</f>
        <v>0</v>
      </c>
      <c r="C59" s="5">
        <f ca="1">IFERROR(__xludf.DUMMYFUNCTION("""COMPUTED_VALUE"""),0)</f>
        <v>0</v>
      </c>
      <c r="D59" s="6">
        <f ca="1">IFERROR(__xludf.DUMMYFUNCTION("""COMPUTED_VALUE"""),0)</f>
        <v>0</v>
      </c>
      <c r="E59" s="5">
        <f ca="1">IFERROR(__xludf.DUMMYFUNCTION("""COMPUTED_VALUE"""),0)</f>
        <v>0</v>
      </c>
      <c r="F59" s="9">
        <f ca="1">IFERROR(__xludf.DUMMYFUNCTION("""COMPUTED_VALUE"""),0)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4" t="s">
        <v>23</v>
      </c>
      <c r="B60" s="5">
        <f ca="1">IFERROR(__xludf.DUMMYFUNCTION("""COMPUTED_VALUE"""),0)</f>
        <v>0</v>
      </c>
      <c r="C60" s="5">
        <f ca="1">IFERROR(__xludf.DUMMYFUNCTION("""COMPUTED_VALUE"""),0)</f>
        <v>0</v>
      </c>
      <c r="D60" s="6">
        <f ca="1">IFERROR(__xludf.DUMMYFUNCTION("""COMPUTED_VALUE"""),0)</f>
        <v>0</v>
      </c>
      <c r="E60" s="5">
        <f ca="1">IFERROR(__xludf.DUMMYFUNCTION("""COMPUTED_VALUE"""),0)</f>
        <v>0</v>
      </c>
      <c r="F60" s="9">
        <f ca="1">IFERROR(__xludf.DUMMYFUNCTION("""COMPUTED_VALUE"""),0)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4" t="s">
        <v>24</v>
      </c>
      <c r="B61" s="5">
        <f ca="1">IFERROR(__xludf.DUMMYFUNCTION("""COMPUTED_VALUE"""),0)</f>
        <v>0</v>
      </c>
      <c r="C61" s="5">
        <f ca="1">IFERROR(__xludf.DUMMYFUNCTION("""COMPUTED_VALUE"""),0)</f>
        <v>0</v>
      </c>
      <c r="D61" s="6">
        <f ca="1">IFERROR(__xludf.DUMMYFUNCTION("""COMPUTED_VALUE"""),0)</f>
        <v>0</v>
      </c>
      <c r="E61" s="5">
        <f ca="1">IFERROR(__xludf.DUMMYFUNCTION("""COMPUTED_VALUE"""),0)</f>
        <v>0</v>
      </c>
      <c r="F61" s="11">
        <f ca="1">IFERROR(__xludf.DUMMYFUNCTION("""COMPUTED_VALUE"""),0)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7" t="s">
        <v>25</v>
      </c>
      <c r="B62" s="5">
        <f ca="1">IFERROR(__xludf.DUMMYFUNCTION("""COMPUTED_VALUE"""),0)</f>
        <v>0</v>
      </c>
      <c r="C62" s="5">
        <f ca="1">IFERROR(__xludf.DUMMYFUNCTION("""COMPUTED_VALUE"""),0)</f>
        <v>0</v>
      </c>
      <c r="D62" s="6">
        <f ca="1">IFERROR(__xludf.DUMMYFUNCTION("""COMPUTED_VALUE"""),0)</f>
        <v>0</v>
      </c>
      <c r="E62" s="5">
        <f ca="1">IFERROR(__xludf.DUMMYFUNCTION("""COMPUTED_VALUE"""),0)</f>
        <v>0</v>
      </c>
      <c r="F62" s="11">
        <f ca="1">IFERROR(__xludf.DUMMYFUNCTION("""COMPUTED_VALUE"""),0)</f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8" t="s">
        <v>26</v>
      </c>
      <c r="B63" s="15" t="str">
        <f ca="1">IFERROR(__xludf.DUMMYFUNCTION("""COMPUTED_VALUE"""),"")</f>
        <v/>
      </c>
      <c r="C63" s="15" t="str">
        <f ca="1">IFERROR(__xludf.DUMMYFUNCTION("""COMPUTED_VALUE"""),"")</f>
        <v/>
      </c>
      <c r="D63" s="15" t="str">
        <f ca="1">IFERROR(__xludf.DUMMYFUNCTION("""COMPUTED_VALUE"""),"")</f>
        <v/>
      </c>
      <c r="E63" s="15" t="str">
        <f ca="1">IFERROR(__xludf.DUMMYFUNCTION("""COMPUTED_VALUE"""),"")</f>
        <v/>
      </c>
      <c r="F63" s="15" t="str">
        <f ca="1">IFERROR(__xludf.DUMMYFUNCTION("""COMPUTED_VALUE"""),"")</f>
        <v/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4" t="s">
        <v>28</v>
      </c>
      <c r="B64" s="5">
        <f ca="1">IFERROR(__xludf.DUMMYFUNCTION("""COMPUTED_VALUE"""),0)</f>
        <v>0</v>
      </c>
      <c r="C64" s="5">
        <f ca="1">IFERROR(__xludf.DUMMYFUNCTION("""COMPUTED_VALUE"""),0)</f>
        <v>0</v>
      </c>
      <c r="D64" s="6">
        <f ca="1">IFERROR(__xludf.DUMMYFUNCTION("""COMPUTED_VALUE"""),0)</f>
        <v>0</v>
      </c>
      <c r="E64" s="5">
        <f ca="1">IFERROR(__xludf.DUMMYFUNCTION("""COMPUTED_VALUE"""),0)</f>
        <v>0</v>
      </c>
      <c r="F64" s="9">
        <f ca="1">IFERROR(__xludf.DUMMYFUNCTION("""COMPUTED_VALUE"""),0)</f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4" t="s">
        <v>30</v>
      </c>
      <c r="B65" s="5">
        <f ca="1">IFERROR(__xludf.DUMMYFUNCTION("""COMPUTED_VALUE"""),0)</f>
        <v>0</v>
      </c>
      <c r="C65" s="5">
        <f ca="1">IFERROR(__xludf.DUMMYFUNCTION("""COMPUTED_VALUE"""),0)</f>
        <v>0</v>
      </c>
      <c r="D65" s="6">
        <f ca="1">IFERROR(__xludf.DUMMYFUNCTION("""COMPUTED_VALUE"""),0)</f>
        <v>0</v>
      </c>
      <c r="E65" s="5">
        <f ca="1">IFERROR(__xludf.DUMMYFUNCTION("""COMPUTED_VALUE"""),0)</f>
        <v>0</v>
      </c>
      <c r="F65" s="9">
        <f ca="1">IFERROR(__xludf.DUMMYFUNCTION("""COMPUTED_VALUE"""),0)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8" t="s">
        <v>31</v>
      </c>
      <c r="B66" s="15" t="str">
        <f ca="1">IFERROR(__xludf.DUMMYFUNCTION("""COMPUTED_VALUE"""),"")</f>
        <v/>
      </c>
      <c r="C66" s="15" t="str">
        <f ca="1">IFERROR(__xludf.DUMMYFUNCTION("""COMPUTED_VALUE"""),"")</f>
        <v/>
      </c>
      <c r="D66" s="15" t="str">
        <f ca="1">IFERROR(__xludf.DUMMYFUNCTION("""COMPUTED_VALUE"""),"")</f>
        <v/>
      </c>
      <c r="E66" s="15" t="str">
        <f ca="1">IFERROR(__xludf.DUMMYFUNCTION("""COMPUTED_VALUE"""),"")</f>
        <v/>
      </c>
      <c r="F66" s="15" t="str">
        <f ca="1">IFERROR(__xludf.DUMMYFUNCTION("""COMPUTED_VALUE"""),"")</f>
        <v/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4" t="s">
        <v>32</v>
      </c>
      <c r="B67" s="5">
        <f ca="1">IFERROR(__xludf.DUMMYFUNCTION("""COMPUTED_VALUE"""),0)</f>
        <v>0</v>
      </c>
      <c r="C67" s="5">
        <f ca="1">IFERROR(__xludf.DUMMYFUNCTION("""COMPUTED_VALUE"""),0)</f>
        <v>0</v>
      </c>
      <c r="D67" s="6">
        <f ca="1">IFERROR(__xludf.DUMMYFUNCTION("""COMPUTED_VALUE"""),0)</f>
        <v>0</v>
      </c>
      <c r="E67" s="5">
        <f ca="1">IFERROR(__xludf.DUMMYFUNCTION("""COMPUTED_VALUE"""),0)</f>
        <v>0</v>
      </c>
      <c r="F67" s="9">
        <f ca="1">IFERROR(__xludf.DUMMYFUNCTION("""COMPUTED_VALUE"""),0)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4" t="s">
        <v>35</v>
      </c>
      <c r="B68" s="5">
        <f ca="1">IFERROR(__xludf.DUMMYFUNCTION("""COMPUTED_VALUE"""),0)</f>
        <v>0</v>
      </c>
      <c r="C68" s="5">
        <f ca="1">IFERROR(__xludf.DUMMYFUNCTION("""COMPUTED_VALUE"""),0)</f>
        <v>0</v>
      </c>
      <c r="D68" s="6">
        <f ca="1">IFERROR(__xludf.DUMMYFUNCTION("""COMPUTED_VALUE"""),0)</f>
        <v>0</v>
      </c>
      <c r="E68" s="5">
        <f ca="1">IFERROR(__xludf.DUMMYFUNCTION("""COMPUTED_VALUE"""),0)</f>
        <v>0</v>
      </c>
      <c r="F68" s="9">
        <f ca="1">IFERROR(__xludf.DUMMYFUNCTION("""COMPUTED_VALUE"""),0)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9" t="s">
        <v>36</v>
      </c>
      <c r="B69" s="5">
        <f ca="1">IFERROR(__xludf.DUMMYFUNCTION("""COMPUTED_VALUE"""),0)</f>
        <v>0</v>
      </c>
      <c r="C69" s="5">
        <f ca="1">IFERROR(__xludf.DUMMYFUNCTION("""COMPUTED_VALUE"""),0)</f>
        <v>0</v>
      </c>
      <c r="D69" s="6">
        <f ca="1">IFERROR(__xludf.DUMMYFUNCTION("""COMPUTED_VALUE"""),0)</f>
        <v>0</v>
      </c>
      <c r="E69" s="5">
        <f ca="1">IFERROR(__xludf.DUMMYFUNCTION("""COMPUTED_VALUE"""),0)</f>
        <v>0</v>
      </c>
      <c r="F69" s="11">
        <f ca="1">IFERROR(__xludf.DUMMYFUNCTION("""COMPUTED_VALUE"""),0)</f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4" t="s">
        <v>37</v>
      </c>
      <c r="B70" s="5">
        <f ca="1">IFERROR(__xludf.DUMMYFUNCTION("""COMPUTED_VALUE"""),0)</f>
        <v>0</v>
      </c>
      <c r="C70" s="5">
        <f ca="1">IFERROR(__xludf.DUMMYFUNCTION("""COMPUTED_VALUE"""),0)</f>
        <v>0</v>
      </c>
      <c r="D70" s="6">
        <f ca="1">IFERROR(__xludf.DUMMYFUNCTION("""COMPUTED_VALUE"""),0)</f>
        <v>0</v>
      </c>
      <c r="E70" s="5">
        <f ca="1">IFERROR(__xludf.DUMMYFUNCTION("""COMPUTED_VALUE"""),0)</f>
        <v>0</v>
      </c>
      <c r="F70" s="9">
        <f ca="1">IFERROR(__xludf.DUMMYFUNCTION("""COMPUTED_VALUE"""),0)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4" t="s">
        <v>39</v>
      </c>
      <c r="B71" s="5">
        <f ca="1">IFERROR(__xludf.DUMMYFUNCTION("""COMPUTED_VALUE"""),0)</f>
        <v>0</v>
      </c>
      <c r="C71" s="5">
        <f ca="1">IFERROR(__xludf.DUMMYFUNCTION("""COMPUTED_VALUE"""),0)</f>
        <v>0</v>
      </c>
      <c r="D71" s="6">
        <f ca="1">IFERROR(__xludf.DUMMYFUNCTION("""COMPUTED_VALUE"""),0)</f>
        <v>0</v>
      </c>
      <c r="E71" s="5">
        <f ca="1">IFERROR(__xludf.DUMMYFUNCTION("""COMPUTED_VALUE"""),0)</f>
        <v>0</v>
      </c>
      <c r="F71" s="9">
        <f ca="1">IFERROR(__xludf.DUMMYFUNCTION("""COMPUTED_VALUE"""),0)</f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4" t="s">
        <v>40</v>
      </c>
      <c r="B72" s="5">
        <f ca="1">IFERROR(__xludf.DUMMYFUNCTION("""COMPUTED_VALUE"""),0)</f>
        <v>0</v>
      </c>
      <c r="C72" s="5">
        <f ca="1">IFERROR(__xludf.DUMMYFUNCTION("""COMPUTED_VALUE"""),0)</f>
        <v>0</v>
      </c>
      <c r="D72" s="6">
        <f ca="1">IFERROR(__xludf.DUMMYFUNCTION("""COMPUTED_VALUE"""),0)</f>
        <v>0</v>
      </c>
      <c r="E72" s="5">
        <f ca="1">IFERROR(__xludf.DUMMYFUNCTION("""COMPUTED_VALUE"""),0)</f>
        <v>0</v>
      </c>
      <c r="F72" s="11">
        <f ca="1">IFERROR(__xludf.DUMMYFUNCTION("""COMPUTED_VALUE"""),0)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47" t="s">
        <v>41</v>
      </c>
      <c r="B73" s="40"/>
      <c r="C73" s="40"/>
      <c r="D73" s="40"/>
      <c r="E73" s="40"/>
      <c r="F73" s="4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4" t="s">
        <v>11</v>
      </c>
      <c r="B74" s="5">
        <f ca="1">IFERROR(__xludf.DUMMYFUNCTION("""COMPUTED_VALUE"""),0)</f>
        <v>0</v>
      </c>
      <c r="C74" s="9">
        <f ca="1">IFERROR(__xludf.DUMMYFUNCTION("""COMPUTED_VALUE"""),0)</f>
        <v>0</v>
      </c>
      <c r="D74" s="6" t="str">
        <f ca="1">IFERROR(__xludf.DUMMYFUNCTION("""COMPUTED_VALUE"""),"")</f>
        <v/>
      </c>
      <c r="E74" s="5">
        <f ca="1">IFERROR(__xludf.DUMMYFUNCTION("""COMPUTED_VALUE"""),0)</f>
        <v>0</v>
      </c>
      <c r="F74" s="9">
        <f ca="1">IFERROR(__xludf.DUMMYFUNCTION("""COMPUTED_VALUE"""),0)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43" t="s">
        <v>60</v>
      </c>
      <c r="B76" s="40"/>
      <c r="C76" s="40"/>
      <c r="D76" s="40"/>
      <c r="E76" s="40"/>
      <c r="F76" s="4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44"/>
      <c r="B77" s="39" t="s">
        <v>3</v>
      </c>
      <c r="C77" s="40"/>
      <c r="D77" s="41"/>
      <c r="E77" s="42" t="s">
        <v>4</v>
      </c>
      <c r="F77" s="42" t="s">
        <v>5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45"/>
      <c r="B78" s="2" t="s">
        <v>6</v>
      </c>
      <c r="C78" s="2" t="s">
        <v>7</v>
      </c>
      <c r="D78" s="2" t="s">
        <v>8</v>
      </c>
      <c r="E78" s="41"/>
      <c r="F78" s="4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4" t="s">
        <v>10</v>
      </c>
      <c r="B79" s="5">
        <f ca="1">IFERROR(__xludf.DUMMYFUNCTION("IMPORTRANGE(""https://docs.google.com/spreadsheets/d/174-eR6iMIgLBOSL2ZKLO6Y7n9xJ5Yvw2qZ2fWGHA8H0/edit#gid=1967518945"",""HDX_Totals!Z79:AD100"")"),164)</f>
        <v>164</v>
      </c>
      <c r="C79" s="33">
        <f ca="1">IFERROR(__xludf.DUMMYFUNCTION("""COMPUTED_VALUE"""),144)</f>
        <v>144</v>
      </c>
      <c r="D79" s="12">
        <f ca="1">IFERROR(__xludf.DUMMYFUNCTION("""COMPUTED_VALUE"""),0)</f>
        <v>0</v>
      </c>
      <c r="E79" s="9">
        <f ca="1">IFERROR(__xludf.DUMMYFUNCTION("""COMPUTED_VALUE"""),286)</f>
        <v>286</v>
      </c>
      <c r="F79" s="5">
        <f ca="1">IFERROR(__xludf.DUMMYFUNCTION("""COMPUTED_VALUE"""),594)</f>
        <v>594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4" t="s">
        <v>11</v>
      </c>
      <c r="B80" s="9">
        <f ca="1">IFERROR(__xludf.DUMMYFUNCTION("""COMPUTED_VALUE"""),250)</f>
        <v>250</v>
      </c>
      <c r="C80" s="34">
        <f ca="1">IFERROR(__xludf.DUMMYFUNCTION("""COMPUTED_VALUE"""),216)</f>
        <v>216</v>
      </c>
      <c r="D80" s="12">
        <f ca="1">IFERROR(__xludf.DUMMYFUNCTION("""COMPUTED_VALUE"""),0)</f>
        <v>0</v>
      </c>
      <c r="E80" s="9">
        <f ca="1">IFERROR(__xludf.DUMMYFUNCTION("""COMPUTED_VALUE"""),398)</f>
        <v>398</v>
      </c>
      <c r="F80" s="5">
        <f ca="1">IFERROR(__xludf.DUMMYFUNCTION("""COMPUTED_VALUE"""),864)</f>
        <v>864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4" t="s">
        <v>13</v>
      </c>
      <c r="B81" s="33">
        <f ca="1">IFERROR(__xludf.DUMMYFUNCTION("""COMPUTED_VALUE"""),80)</f>
        <v>80</v>
      </c>
      <c r="C81" s="35">
        <f ca="1">IFERROR(__xludf.DUMMYFUNCTION("""COMPUTED_VALUE"""),65)</f>
        <v>65</v>
      </c>
      <c r="D81" s="12">
        <f ca="1">IFERROR(__xludf.DUMMYFUNCTION("""COMPUTED_VALUE"""),0)</f>
        <v>0</v>
      </c>
      <c r="E81" s="5">
        <f ca="1">IFERROR(__xludf.DUMMYFUNCTION("""COMPUTED_VALUE"""),36)</f>
        <v>36</v>
      </c>
      <c r="F81" s="5">
        <f ca="1">IFERROR(__xludf.DUMMYFUNCTION("""COMPUTED_VALUE"""),181)</f>
        <v>181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4" t="s">
        <v>15</v>
      </c>
      <c r="B82" s="34">
        <f ca="1">IFERROR(__xludf.DUMMYFUNCTION("""COMPUTED_VALUE"""),19)</f>
        <v>19</v>
      </c>
      <c r="C82" s="9">
        <f ca="1">IFERROR(__xludf.DUMMYFUNCTION("""COMPUTED_VALUE"""),62)</f>
        <v>62</v>
      </c>
      <c r="D82" s="12">
        <f ca="1">IFERROR(__xludf.DUMMYFUNCTION("""COMPUTED_VALUE"""),0)</f>
        <v>0</v>
      </c>
      <c r="E82" s="5">
        <f ca="1">IFERROR(__xludf.DUMMYFUNCTION("""COMPUTED_VALUE"""),127)</f>
        <v>127</v>
      </c>
      <c r="F82" s="5">
        <f ca="1">IFERROR(__xludf.DUMMYFUNCTION("""COMPUTED_VALUE"""),208)</f>
        <v>208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4" t="s">
        <v>18</v>
      </c>
      <c r="B83" s="34">
        <f ca="1">IFERROR(__xludf.DUMMYFUNCTION("""COMPUTED_VALUE"""),151)</f>
        <v>151</v>
      </c>
      <c r="C83" s="9">
        <f ca="1">IFERROR(__xludf.DUMMYFUNCTION("""COMPUTED_VALUE"""),89)</f>
        <v>89</v>
      </c>
      <c r="D83" s="12">
        <f ca="1">IFERROR(__xludf.DUMMYFUNCTION("""COMPUTED_VALUE"""),0)</f>
        <v>0</v>
      </c>
      <c r="E83" s="5">
        <f ca="1">IFERROR(__xludf.DUMMYFUNCTION("""COMPUTED_VALUE"""),235)</f>
        <v>235</v>
      </c>
      <c r="F83" s="5">
        <f ca="1">IFERROR(__xludf.DUMMYFUNCTION("""COMPUTED_VALUE"""),475)</f>
        <v>475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4" t="s">
        <v>19</v>
      </c>
      <c r="B84" s="15" t="str">
        <f ca="1">IFERROR(__xludf.DUMMYFUNCTION("""COMPUTED_VALUE"""),"")</f>
        <v/>
      </c>
      <c r="C84" s="15" t="str">
        <f ca="1">IFERROR(__xludf.DUMMYFUNCTION("""COMPUTED_VALUE"""),"")</f>
        <v/>
      </c>
      <c r="D84" s="15" t="str">
        <f ca="1">IFERROR(__xludf.DUMMYFUNCTION("""COMPUTED_VALUE"""),"")</f>
        <v/>
      </c>
      <c r="E84" s="36" t="str">
        <f ca="1">IFERROR(__xludf.DUMMYFUNCTION("""COMPUTED_VALUE"""),"")</f>
        <v/>
      </c>
      <c r="F84" s="15" t="str">
        <f ca="1">IFERROR(__xludf.DUMMYFUNCTION("""COMPUTED_VALUE"""),"")</f>
        <v/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4" t="s">
        <v>22</v>
      </c>
      <c r="B85" s="9">
        <f ca="1">IFERROR(__xludf.DUMMYFUNCTION("""COMPUTED_VALUE"""),113)</f>
        <v>113</v>
      </c>
      <c r="C85" s="34">
        <f ca="1">IFERROR(__xludf.DUMMYFUNCTION("""COMPUTED_VALUE"""),108)</f>
        <v>108</v>
      </c>
      <c r="D85" s="12">
        <f ca="1">IFERROR(__xludf.DUMMYFUNCTION("""COMPUTED_VALUE"""),0)</f>
        <v>0</v>
      </c>
      <c r="E85" s="9">
        <f ca="1">IFERROR(__xludf.DUMMYFUNCTION("""COMPUTED_VALUE"""),149)</f>
        <v>149</v>
      </c>
      <c r="F85" s="5">
        <f ca="1">IFERROR(__xludf.DUMMYFUNCTION("""COMPUTED_VALUE"""),370)</f>
        <v>370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4" t="s">
        <v>23</v>
      </c>
      <c r="B86" s="9">
        <f ca="1">IFERROR(__xludf.DUMMYFUNCTION("""COMPUTED_VALUE"""),136)</f>
        <v>136</v>
      </c>
      <c r="C86" s="34">
        <f ca="1">IFERROR(__xludf.DUMMYFUNCTION("""COMPUTED_VALUE"""),108)</f>
        <v>108</v>
      </c>
      <c r="D86" s="12">
        <f ca="1">IFERROR(__xludf.DUMMYFUNCTION("""COMPUTED_VALUE"""),0)</f>
        <v>0</v>
      </c>
      <c r="E86" s="5">
        <f ca="1">IFERROR(__xludf.DUMMYFUNCTION("""COMPUTED_VALUE"""),249)</f>
        <v>249</v>
      </c>
      <c r="F86" s="5">
        <f ca="1">IFERROR(__xludf.DUMMYFUNCTION("""COMPUTED_VALUE"""),493)</f>
        <v>493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4" t="s">
        <v>24</v>
      </c>
      <c r="B87" s="9">
        <f ca="1">IFERROR(__xludf.DUMMYFUNCTION("""COMPUTED_VALUE"""),0)</f>
        <v>0</v>
      </c>
      <c r="C87" s="34">
        <f ca="1">IFERROR(__xludf.DUMMYFUNCTION("""COMPUTED_VALUE"""),0)</f>
        <v>0</v>
      </c>
      <c r="D87" s="12">
        <f ca="1">IFERROR(__xludf.DUMMYFUNCTION("""COMPUTED_VALUE"""),0)</f>
        <v>0</v>
      </c>
      <c r="E87" s="9">
        <f ca="1">IFERROR(__xludf.DUMMYFUNCTION("""COMPUTED_VALUE"""),0)</f>
        <v>0</v>
      </c>
      <c r="F87" s="5">
        <f ca="1">IFERROR(__xludf.DUMMYFUNCTION("""COMPUTED_VALUE"""),0)</f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7" t="s">
        <v>25</v>
      </c>
      <c r="B88" s="9">
        <f ca="1">IFERROR(__xludf.DUMMYFUNCTION("""COMPUTED_VALUE"""),1)</f>
        <v>1</v>
      </c>
      <c r="C88" s="34">
        <f ca="1">IFERROR(__xludf.DUMMYFUNCTION("""COMPUTED_VALUE"""),0)</f>
        <v>0</v>
      </c>
      <c r="D88" s="12">
        <f ca="1">IFERROR(__xludf.DUMMYFUNCTION("""COMPUTED_VALUE"""),0)</f>
        <v>0</v>
      </c>
      <c r="E88" s="9">
        <f ca="1">IFERROR(__xludf.DUMMYFUNCTION("""COMPUTED_VALUE"""),0)</f>
        <v>0</v>
      </c>
      <c r="F88" s="5">
        <f ca="1">IFERROR(__xludf.DUMMYFUNCTION("""COMPUTED_VALUE"""),1)</f>
        <v>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8" t="s">
        <v>26</v>
      </c>
      <c r="B89" s="15" t="str">
        <f ca="1">IFERROR(__xludf.DUMMYFUNCTION("""COMPUTED_VALUE"""),"")</f>
        <v/>
      </c>
      <c r="C89" s="15" t="str">
        <f ca="1">IFERROR(__xludf.DUMMYFUNCTION("""COMPUTED_VALUE"""),"")</f>
        <v/>
      </c>
      <c r="D89" s="15" t="str">
        <f ca="1">IFERROR(__xludf.DUMMYFUNCTION("""COMPUTED_VALUE"""),"")</f>
        <v/>
      </c>
      <c r="E89" s="23" t="str">
        <f ca="1">IFERROR(__xludf.DUMMYFUNCTION("""COMPUTED_VALUE"""),"")</f>
        <v/>
      </c>
      <c r="F89" s="15" t="str">
        <f ca="1">IFERROR(__xludf.DUMMYFUNCTION("""COMPUTED_VALUE"""),"")</f>
        <v/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4" t="s">
        <v>28</v>
      </c>
      <c r="B90" s="9">
        <f ca="1">IFERROR(__xludf.DUMMYFUNCTION("""COMPUTED_VALUE"""),231)</f>
        <v>231</v>
      </c>
      <c r="C90" s="34">
        <f ca="1">IFERROR(__xludf.DUMMYFUNCTION("""COMPUTED_VALUE"""),206)</f>
        <v>206</v>
      </c>
      <c r="D90" s="12">
        <f ca="1">IFERROR(__xludf.DUMMYFUNCTION("""COMPUTED_VALUE"""),0)</f>
        <v>0</v>
      </c>
      <c r="E90" s="9">
        <f ca="1">IFERROR(__xludf.DUMMYFUNCTION("""COMPUTED_VALUE"""),393)</f>
        <v>393</v>
      </c>
      <c r="F90" s="5">
        <f ca="1">IFERROR(__xludf.DUMMYFUNCTION("""COMPUTED_VALUE"""),830)</f>
        <v>830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4" t="s">
        <v>30</v>
      </c>
      <c r="B91" s="9">
        <f ca="1">IFERROR(__xludf.DUMMYFUNCTION("""COMPUTED_VALUE"""),19)</f>
        <v>19</v>
      </c>
      <c r="C91" s="34">
        <f ca="1">IFERROR(__xludf.DUMMYFUNCTION("""COMPUTED_VALUE"""),10)</f>
        <v>10</v>
      </c>
      <c r="D91" s="12">
        <f ca="1">IFERROR(__xludf.DUMMYFUNCTION("""COMPUTED_VALUE"""),0)</f>
        <v>0</v>
      </c>
      <c r="E91" s="5">
        <f ca="1">IFERROR(__xludf.DUMMYFUNCTION("""COMPUTED_VALUE"""),5)</f>
        <v>5</v>
      </c>
      <c r="F91" s="5">
        <f ca="1">IFERROR(__xludf.DUMMYFUNCTION("""COMPUTED_VALUE"""),34)</f>
        <v>34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8" t="s">
        <v>31</v>
      </c>
      <c r="B92" s="15" t="str">
        <f ca="1">IFERROR(__xludf.DUMMYFUNCTION("""COMPUTED_VALUE"""),"")</f>
        <v/>
      </c>
      <c r="C92" s="15" t="str">
        <f ca="1">IFERROR(__xludf.DUMMYFUNCTION("""COMPUTED_VALUE"""),"")</f>
        <v/>
      </c>
      <c r="D92" s="15" t="str">
        <f ca="1">IFERROR(__xludf.DUMMYFUNCTION("""COMPUTED_VALUE"""),"")</f>
        <v/>
      </c>
      <c r="E92" s="23" t="str">
        <f ca="1">IFERROR(__xludf.DUMMYFUNCTION("""COMPUTED_VALUE"""),"")</f>
        <v/>
      </c>
      <c r="F92" s="15" t="str">
        <f ca="1">IFERROR(__xludf.DUMMYFUNCTION("""COMPUTED_VALUE"""),"")</f>
        <v/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4" t="s">
        <v>32</v>
      </c>
      <c r="B93" s="9">
        <f ca="1">IFERROR(__xludf.DUMMYFUNCTION("""COMPUTED_VALUE"""),114)</f>
        <v>114</v>
      </c>
      <c r="C93" s="34">
        <f ca="1">IFERROR(__xludf.DUMMYFUNCTION("""COMPUTED_VALUE"""),120)</f>
        <v>120</v>
      </c>
      <c r="D93" s="12">
        <f ca="1">IFERROR(__xludf.DUMMYFUNCTION("""COMPUTED_VALUE"""),0)</f>
        <v>0</v>
      </c>
      <c r="E93" s="5">
        <f ca="1">IFERROR(__xludf.DUMMYFUNCTION("""COMPUTED_VALUE"""),327)</f>
        <v>327</v>
      </c>
      <c r="F93" s="5">
        <f ca="1">IFERROR(__xludf.DUMMYFUNCTION("""COMPUTED_VALUE"""),561)</f>
        <v>561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4" t="s">
        <v>35</v>
      </c>
      <c r="B94" s="9">
        <f ca="1">IFERROR(__xludf.DUMMYFUNCTION("""COMPUTED_VALUE"""),66)</f>
        <v>66</v>
      </c>
      <c r="C94" s="34">
        <f ca="1">IFERROR(__xludf.DUMMYFUNCTION("""COMPUTED_VALUE"""),45)</f>
        <v>45</v>
      </c>
      <c r="D94" s="12">
        <f ca="1">IFERROR(__xludf.DUMMYFUNCTION("""COMPUTED_VALUE"""),0)</f>
        <v>0</v>
      </c>
      <c r="E94" s="5">
        <f ca="1">IFERROR(__xludf.DUMMYFUNCTION("""COMPUTED_VALUE"""),44)</f>
        <v>44</v>
      </c>
      <c r="F94" s="5">
        <f ca="1">IFERROR(__xludf.DUMMYFUNCTION("""COMPUTED_VALUE"""),155)</f>
        <v>155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9" t="s">
        <v>36</v>
      </c>
      <c r="B95" s="9">
        <f ca="1">IFERROR(__xludf.DUMMYFUNCTION("""COMPUTED_VALUE"""),1)</f>
        <v>1</v>
      </c>
      <c r="C95" s="34">
        <f ca="1">IFERROR(__xludf.DUMMYFUNCTION("""COMPUTED_VALUE"""),2)</f>
        <v>2</v>
      </c>
      <c r="D95" s="12">
        <f ca="1">IFERROR(__xludf.DUMMYFUNCTION("""COMPUTED_VALUE"""),0)</f>
        <v>0</v>
      </c>
      <c r="E95" s="5">
        <f ca="1">IFERROR(__xludf.DUMMYFUNCTION("""COMPUTED_VALUE"""),2)</f>
        <v>2</v>
      </c>
      <c r="F95" s="5">
        <f ca="1">IFERROR(__xludf.DUMMYFUNCTION("""COMPUTED_VALUE"""),5)</f>
        <v>5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4" t="s">
        <v>37</v>
      </c>
      <c r="B96" s="9">
        <f ca="1">IFERROR(__xludf.DUMMYFUNCTION("""COMPUTED_VALUE"""),46)</f>
        <v>46</v>
      </c>
      <c r="C96" s="34">
        <f ca="1">IFERROR(__xludf.DUMMYFUNCTION("""COMPUTED_VALUE"""),37)</f>
        <v>37</v>
      </c>
      <c r="D96" s="12">
        <f ca="1">IFERROR(__xludf.DUMMYFUNCTION("""COMPUTED_VALUE"""),0)</f>
        <v>0</v>
      </c>
      <c r="E96" s="5">
        <f ca="1">IFERROR(__xludf.DUMMYFUNCTION("""COMPUTED_VALUE"""),13)</f>
        <v>13</v>
      </c>
      <c r="F96" s="5">
        <f ca="1">IFERROR(__xludf.DUMMYFUNCTION("""COMPUTED_VALUE"""),96)</f>
        <v>96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4" t="s">
        <v>39</v>
      </c>
      <c r="B97" s="9">
        <f ca="1">IFERROR(__xludf.DUMMYFUNCTION("""COMPUTED_VALUE"""),1)</f>
        <v>1</v>
      </c>
      <c r="C97" s="34">
        <f ca="1">IFERROR(__xludf.DUMMYFUNCTION("""COMPUTED_VALUE"""),0)</f>
        <v>0</v>
      </c>
      <c r="D97" s="12">
        <f ca="1">IFERROR(__xludf.DUMMYFUNCTION("""COMPUTED_VALUE"""),0)</f>
        <v>0</v>
      </c>
      <c r="E97" s="5">
        <f ca="1">IFERROR(__xludf.DUMMYFUNCTION("""COMPUTED_VALUE"""),6)</f>
        <v>6</v>
      </c>
      <c r="F97" s="11">
        <f ca="1">IFERROR(__xludf.DUMMYFUNCTION("""COMPUTED_VALUE"""),7)</f>
        <v>7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4" t="s">
        <v>40</v>
      </c>
      <c r="B98" s="9">
        <f ca="1">IFERROR(__xludf.DUMMYFUNCTION("""COMPUTED_VALUE"""),22)</f>
        <v>22</v>
      </c>
      <c r="C98" s="34">
        <f ca="1">IFERROR(__xludf.DUMMYFUNCTION("""COMPUTED_VALUE"""),12)</f>
        <v>12</v>
      </c>
      <c r="D98" s="12">
        <f ca="1">IFERROR(__xludf.DUMMYFUNCTION("""COMPUTED_VALUE"""),0)</f>
        <v>0</v>
      </c>
      <c r="E98" s="5">
        <f ca="1">IFERROR(__xludf.DUMMYFUNCTION("""COMPUTED_VALUE"""),6)</f>
        <v>6</v>
      </c>
      <c r="F98" s="11">
        <f ca="1">IFERROR(__xludf.DUMMYFUNCTION("""COMPUTED_VALUE"""),40)</f>
        <v>40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47" t="s">
        <v>41</v>
      </c>
      <c r="B99" s="40"/>
      <c r="C99" s="40"/>
      <c r="D99" s="40"/>
      <c r="E99" s="40"/>
      <c r="F99" s="4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4" t="s">
        <v>11</v>
      </c>
      <c r="B100" s="5">
        <f ca="1">IFERROR(__xludf.DUMMYFUNCTION("""COMPUTED_VALUE"""),41)</f>
        <v>41</v>
      </c>
      <c r="C100" s="5">
        <f ca="1">IFERROR(__xludf.DUMMYFUNCTION("""COMPUTED_VALUE"""),13)</f>
        <v>13</v>
      </c>
      <c r="D100" s="12">
        <f ca="1">IFERROR(__xludf.DUMMYFUNCTION("""COMPUTED_VALUE"""),0)</f>
        <v>0</v>
      </c>
      <c r="E100" s="5">
        <f ca="1">IFERROR(__xludf.DUMMYFUNCTION("""COMPUTED_VALUE"""),101)</f>
        <v>101</v>
      </c>
      <c r="F100" s="5">
        <f ca="1">IFERROR(__xludf.DUMMYFUNCTION("""COMPUTED_VALUE"""),155)</f>
        <v>155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43" t="s">
        <v>59</v>
      </c>
      <c r="B102" s="40"/>
      <c r="C102" s="40"/>
      <c r="D102" s="40"/>
      <c r="E102" s="40"/>
      <c r="F102" s="4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24">
    <mergeCell ref="A99:F99"/>
    <mergeCell ref="A102:F102"/>
    <mergeCell ref="F29:F30"/>
    <mergeCell ref="A50:F50"/>
    <mergeCell ref="A53:F53"/>
    <mergeCell ref="A54:A55"/>
    <mergeCell ref="B54:D54"/>
    <mergeCell ref="E54:E55"/>
    <mergeCell ref="F54:F55"/>
    <mergeCell ref="A73:F73"/>
    <mergeCell ref="A76:F76"/>
    <mergeCell ref="A77:A78"/>
    <mergeCell ref="B77:D77"/>
    <mergeCell ref="E77:E78"/>
    <mergeCell ref="F77:F78"/>
    <mergeCell ref="B29:D29"/>
    <mergeCell ref="E29:E30"/>
    <mergeCell ref="A1:F1"/>
    <mergeCell ref="A2:A3"/>
    <mergeCell ref="B2:D2"/>
    <mergeCell ref="E2:E3"/>
    <mergeCell ref="F2:F3"/>
    <mergeCell ref="A28:F28"/>
    <mergeCell ref="A29:A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Z1006"/>
  <sheetViews>
    <sheetView workbookViewId="0"/>
  </sheetViews>
  <sheetFormatPr defaultColWidth="14.42578125" defaultRowHeight="15.75" customHeight="1"/>
  <cols>
    <col min="1" max="1" width="53.140625" customWidth="1"/>
  </cols>
  <sheetData>
    <row r="1" spans="1:26" ht="15.75" customHeight="1">
      <c r="A1" s="48" t="s">
        <v>1</v>
      </c>
      <c r="B1" s="49"/>
      <c r="C1" s="49"/>
      <c r="D1" s="49"/>
      <c r="E1" s="49"/>
      <c r="F1" s="5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4"/>
      <c r="B2" s="39" t="s">
        <v>3</v>
      </c>
      <c r="C2" s="40"/>
      <c r="D2" s="41"/>
      <c r="E2" s="42" t="s">
        <v>4</v>
      </c>
      <c r="F2" s="42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5"/>
      <c r="B3" s="2" t="s">
        <v>6</v>
      </c>
      <c r="C3" s="2" t="s">
        <v>7</v>
      </c>
      <c r="D3" s="2" t="s">
        <v>8</v>
      </c>
      <c r="E3" s="41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 t="s">
        <v>10</v>
      </c>
      <c r="B4" s="5">
        <f ca="1">IFERROR(__xludf.DUMMYFUNCTION("IMPORTRANGE(""https://docs.google.com/spreadsheets/d/174-eR6iMIgLBOSL2ZKLO6Y7n9xJ5Yvw2qZ2fWGHA8H0/edit#gid=1967518945"",""HDX_Veterans!Z4:AD24"")"),2)</f>
        <v>2</v>
      </c>
      <c r="C4" s="5">
        <f ca="1">IFERROR(__xludf.DUMMYFUNCTION("""COMPUTED_VALUE"""),0)</f>
        <v>0</v>
      </c>
      <c r="D4" s="6" t="str">
        <f ca="1">IFERROR(__xludf.DUMMYFUNCTION("""COMPUTED_VALUE"""),"")</f>
        <v/>
      </c>
      <c r="E4" s="5">
        <f ca="1">IFERROR(__xludf.DUMMYFUNCTION("""COMPUTED_VALUE"""),0)</f>
        <v>0</v>
      </c>
      <c r="F4" s="9">
        <f ca="1">IFERROR(__xludf.DUMMYFUNCTION("""COMPUTED_VALUE"""),2)</f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 t="s">
        <v>11</v>
      </c>
      <c r="B5" s="5">
        <f ca="1">IFERROR(__xludf.DUMMYFUNCTION("""COMPUTED_VALUE"""),6)</f>
        <v>6</v>
      </c>
      <c r="C5" s="5">
        <f ca="1">IFERROR(__xludf.DUMMYFUNCTION("""COMPUTED_VALUE"""),0)</f>
        <v>0</v>
      </c>
      <c r="D5" s="6" t="str">
        <f ca="1">IFERROR(__xludf.DUMMYFUNCTION("""COMPUTED_VALUE"""),"")</f>
        <v/>
      </c>
      <c r="E5" s="5">
        <f ca="1">IFERROR(__xludf.DUMMYFUNCTION("""COMPUTED_VALUE"""),0)</f>
        <v>0</v>
      </c>
      <c r="F5" s="9">
        <f ca="1">IFERROR(__xludf.DUMMYFUNCTION("""COMPUTED_VALUE"""),6)</f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 t="s">
        <v>17</v>
      </c>
      <c r="B6" s="5">
        <f ca="1">IFERROR(__xludf.DUMMYFUNCTION("""COMPUTED_VALUE"""),2)</f>
        <v>2</v>
      </c>
      <c r="C6" s="5">
        <f ca="1">IFERROR(__xludf.DUMMYFUNCTION("""COMPUTED_VALUE"""),0)</f>
        <v>0</v>
      </c>
      <c r="D6" s="6" t="str">
        <f ca="1">IFERROR(__xludf.DUMMYFUNCTION("""COMPUTED_VALUE"""),"")</f>
        <v/>
      </c>
      <c r="E6" s="5">
        <f ca="1">IFERROR(__xludf.DUMMYFUNCTION("""COMPUTED_VALUE"""),0)</f>
        <v>0</v>
      </c>
      <c r="F6" s="9">
        <f ca="1">IFERROR(__xludf.DUMMYFUNCTION("""COMPUTED_VALUE"""),2)</f>
        <v>2</v>
      </c>
      <c r="G6" s="1"/>
      <c r="H6" s="13"/>
      <c r="I6" s="1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4" t="s">
        <v>20</v>
      </c>
      <c r="B7" s="16" t="str">
        <f ca="1">IFERROR(__xludf.DUMMYFUNCTION("""COMPUTED_VALUE"""),"")</f>
        <v/>
      </c>
      <c r="C7" s="16" t="str">
        <f ca="1">IFERROR(__xludf.DUMMYFUNCTION("""COMPUTED_VALUE"""),"")</f>
        <v/>
      </c>
      <c r="D7" s="16" t="str">
        <f ca="1">IFERROR(__xludf.DUMMYFUNCTION("""COMPUTED_VALUE"""),"")</f>
        <v/>
      </c>
      <c r="E7" s="16" t="str">
        <f ca="1">IFERROR(__xludf.DUMMYFUNCTION("""COMPUTED_VALUE"""),"")</f>
        <v/>
      </c>
      <c r="F7" s="16" t="str">
        <f ca="1">IFERROR(__xludf.DUMMYFUNCTION("""COMPUTED_VALUE"""),"")</f>
        <v/>
      </c>
      <c r="G7" s="1"/>
      <c r="H7" s="13"/>
      <c r="I7" s="1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 t="s">
        <v>22</v>
      </c>
      <c r="B8" s="5">
        <f ca="1">IFERROR(__xludf.DUMMYFUNCTION("""COMPUTED_VALUE"""),2)</f>
        <v>2</v>
      </c>
      <c r="C8" s="5">
        <f ca="1">IFERROR(__xludf.DUMMYFUNCTION("""COMPUTED_VALUE"""),0)</f>
        <v>0</v>
      </c>
      <c r="D8" s="6">
        <f ca="1">IFERROR(__xludf.DUMMYFUNCTION("""COMPUTED_VALUE"""),0)</f>
        <v>0</v>
      </c>
      <c r="E8" s="5">
        <f ca="1">IFERROR(__xludf.DUMMYFUNCTION("""COMPUTED_VALUE"""),0)</f>
        <v>0</v>
      </c>
      <c r="F8" s="9">
        <f ca="1">IFERROR(__xludf.DUMMYFUNCTION("""COMPUTED_VALUE"""),2)</f>
        <v>2</v>
      </c>
      <c r="G8" s="1"/>
      <c r="H8" s="13"/>
      <c r="I8" s="1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" t="s">
        <v>23</v>
      </c>
      <c r="B9" s="5">
        <f ca="1">IFERROR(__xludf.DUMMYFUNCTION("""COMPUTED_VALUE"""),0)</f>
        <v>0</v>
      </c>
      <c r="C9" s="5">
        <f ca="1">IFERROR(__xludf.DUMMYFUNCTION("""COMPUTED_VALUE"""),0)</f>
        <v>0</v>
      </c>
      <c r="D9" s="6">
        <f ca="1">IFERROR(__xludf.DUMMYFUNCTION("""COMPUTED_VALUE"""),0)</f>
        <v>0</v>
      </c>
      <c r="E9" s="5">
        <f ca="1">IFERROR(__xludf.DUMMYFUNCTION("""COMPUTED_VALUE"""),0)</f>
        <v>0</v>
      </c>
      <c r="F9" s="11">
        <f ca="1">IFERROR(__xludf.DUMMYFUNCTION("""COMPUTED_VALUE"""),0)</f>
        <v>0</v>
      </c>
      <c r="G9" s="1"/>
      <c r="H9" s="13"/>
      <c r="I9" s="1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24</v>
      </c>
      <c r="B10" s="5">
        <f ca="1">IFERROR(__xludf.DUMMYFUNCTION("""COMPUTED_VALUE"""),0)</f>
        <v>0</v>
      </c>
      <c r="C10" s="5">
        <f ca="1">IFERROR(__xludf.DUMMYFUNCTION("""COMPUTED_VALUE"""),0)</f>
        <v>0</v>
      </c>
      <c r="D10" s="6">
        <f ca="1">IFERROR(__xludf.DUMMYFUNCTION("""COMPUTED_VALUE"""),0)</f>
        <v>0</v>
      </c>
      <c r="E10" s="5">
        <f ca="1">IFERROR(__xludf.DUMMYFUNCTION("""COMPUTED_VALUE"""),0)</f>
        <v>0</v>
      </c>
      <c r="F10" s="11">
        <f ca="1">IFERROR(__xludf.DUMMYFUNCTION("""COMPUTED_VALUE"""),0)</f>
        <v>0</v>
      </c>
      <c r="G10" s="1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7" t="s">
        <v>27</v>
      </c>
      <c r="B11" s="5">
        <f ca="1">IFERROR(__xludf.DUMMYFUNCTION("""COMPUTED_VALUE"""),0)</f>
        <v>0</v>
      </c>
      <c r="C11" s="5">
        <f ca="1">IFERROR(__xludf.DUMMYFUNCTION("""COMPUTED_VALUE"""),0)</f>
        <v>0</v>
      </c>
      <c r="D11" s="6">
        <f ca="1">IFERROR(__xludf.DUMMYFUNCTION("""COMPUTED_VALUE"""),0)</f>
        <v>0</v>
      </c>
      <c r="E11" s="5">
        <f ca="1">IFERROR(__xludf.DUMMYFUNCTION("""COMPUTED_VALUE"""),0)</f>
        <v>0</v>
      </c>
      <c r="F11" s="11">
        <f ca="1">IFERROR(__xludf.DUMMYFUNCTION("""COMPUTED_VALUE"""),0)</f>
        <v>0</v>
      </c>
      <c r="G11" s="1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8" t="s">
        <v>29</v>
      </c>
      <c r="B12" s="16" t="str">
        <f ca="1">IFERROR(__xludf.DUMMYFUNCTION("""COMPUTED_VALUE"""),"")</f>
        <v/>
      </c>
      <c r="C12" s="16" t="str">
        <f ca="1">IFERROR(__xludf.DUMMYFUNCTION("""COMPUTED_VALUE"""),"")</f>
        <v/>
      </c>
      <c r="D12" s="16" t="str">
        <f ca="1">IFERROR(__xludf.DUMMYFUNCTION("""COMPUTED_VALUE"""),"")</f>
        <v/>
      </c>
      <c r="E12" s="16" t="str">
        <f ca="1">IFERROR(__xludf.DUMMYFUNCTION("""COMPUTED_VALUE"""),"")</f>
        <v/>
      </c>
      <c r="F12" s="16" t="str">
        <f ca="1">IFERROR(__xludf.DUMMYFUNCTION("""COMPUTED_VALUE"""),"")</f>
        <v/>
      </c>
      <c r="G12" s="1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4" t="s">
        <v>28</v>
      </c>
      <c r="B13" s="5">
        <f ca="1">IFERROR(__xludf.DUMMYFUNCTION("""COMPUTED_VALUE"""),2)</f>
        <v>2</v>
      </c>
      <c r="C13" s="5">
        <f ca="1">IFERROR(__xludf.DUMMYFUNCTION("""COMPUTED_VALUE"""),0)</f>
        <v>0</v>
      </c>
      <c r="D13" s="6">
        <f ca="1">IFERROR(__xludf.DUMMYFUNCTION("""COMPUTED_VALUE"""),0)</f>
        <v>0</v>
      </c>
      <c r="E13" s="5">
        <f ca="1">IFERROR(__xludf.DUMMYFUNCTION("""COMPUTED_VALUE"""),0)</f>
        <v>0</v>
      </c>
      <c r="F13" s="11">
        <f ca="1">IFERROR(__xludf.DUMMYFUNCTION("""COMPUTED_VALUE"""),2)</f>
        <v>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4" t="s">
        <v>30</v>
      </c>
      <c r="B14" s="5">
        <f ca="1">IFERROR(__xludf.DUMMYFUNCTION("""COMPUTED_VALUE"""),0)</f>
        <v>0</v>
      </c>
      <c r="C14" s="5">
        <f ca="1">IFERROR(__xludf.DUMMYFUNCTION("""COMPUTED_VALUE"""),0)</f>
        <v>0</v>
      </c>
      <c r="D14" s="6">
        <f ca="1">IFERROR(__xludf.DUMMYFUNCTION("""COMPUTED_VALUE"""),0)</f>
        <v>0</v>
      </c>
      <c r="E14" s="5">
        <f ca="1">IFERROR(__xludf.DUMMYFUNCTION("""COMPUTED_VALUE"""),0)</f>
        <v>0</v>
      </c>
      <c r="F14" s="9">
        <f ca="1">IFERROR(__xludf.DUMMYFUNCTION("""COMPUTED_VALUE"""),0)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8" t="s">
        <v>34</v>
      </c>
      <c r="B15" s="16" t="str">
        <f ca="1">IFERROR(__xludf.DUMMYFUNCTION("""COMPUTED_VALUE"""),"")</f>
        <v/>
      </c>
      <c r="C15" s="16" t="str">
        <f ca="1">IFERROR(__xludf.DUMMYFUNCTION("""COMPUTED_VALUE"""),"")</f>
        <v/>
      </c>
      <c r="D15" s="16" t="str">
        <f ca="1">IFERROR(__xludf.DUMMYFUNCTION("""COMPUTED_VALUE"""),"")</f>
        <v/>
      </c>
      <c r="E15" s="16" t="str">
        <f ca="1">IFERROR(__xludf.DUMMYFUNCTION("""COMPUTED_VALUE"""),"")</f>
        <v/>
      </c>
      <c r="F15" s="16" t="str">
        <f ca="1">IFERROR(__xludf.DUMMYFUNCTION("""COMPUTED_VALUE"""),"")</f>
        <v/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" t="s">
        <v>32</v>
      </c>
      <c r="B16" s="5">
        <f ca="1">IFERROR(__xludf.DUMMYFUNCTION("""COMPUTED_VALUE"""),0)</f>
        <v>0</v>
      </c>
      <c r="C16" s="5">
        <f ca="1">IFERROR(__xludf.DUMMYFUNCTION("""COMPUTED_VALUE"""),0)</f>
        <v>0</v>
      </c>
      <c r="D16" s="6">
        <f ca="1">IFERROR(__xludf.DUMMYFUNCTION("""COMPUTED_VALUE"""),0)</f>
        <v>0</v>
      </c>
      <c r="E16" s="5">
        <f ca="1">IFERROR(__xludf.DUMMYFUNCTION("""COMPUTED_VALUE"""),0)</f>
        <v>0</v>
      </c>
      <c r="F16" s="11">
        <f ca="1">IFERROR(__xludf.DUMMYFUNCTION("""COMPUTED_VALUE"""),0)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" t="s">
        <v>35</v>
      </c>
      <c r="B17" s="5">
        <f ca="1">IFERROR(__xludf.DUMMYFUNCTION("""COMPUTED_VALUE"""),1)</f>
        <v>1</v>
      </c>
      <c r="C17" s="5">
        <f ca="1">IFERROR(__xludf.DUMMYFUNCTION("""COMPUTED_VALUE"""),0)</f>
        <v>0</v>
      </c>
      <c r="D17" s="6">
        <f ca="1">IFERROR(__xludf.DUMMYFUNCTION("""COMPUTED_VALUE"""),0)</f>
        <v>0</v>
      </c>
      <c r="E17" s="5">
        <f ca="1">IFERROR(__xludf.DUMMYFUNCTION("""COMPUTED_VALUE"""),0)</f>
        <v>0</v>
      </c>
      <c r="F17" s="11">
        <f ca="1">IFERROR(__xludf.DUMMYFUNCTION("""COMPUTED_VALUE"""),1)</f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9" t="s">
        <v>36</v>
      </c>
      <c r="B18" s="5">
        <f ca="1">IFERROR(__xludf.DUMMYFUNCTION("""COMPUTED_VALUE"""),0)</f>
        <v>0</v>
      </c>
      <c r="C18" s="5">
        <f ca="1">IFERROR(__xludf.DUMMYFUNCTION("""COMPUTED_VALUE"""),0)</f>
        <v>0</v>
      </c>
      <c r="D18" s="6">
        <f ca="1">IFERROR(__xludf.DUMMYFUNCTION("""COMPUTED_VALUE"""),0)</f>
        <v>0</v>
      </c>
      <c r="E18" s="5">
        <f ca="1">IFERROR(__xludf.DUMMYFUNCTION("""COMPUTED_VALUE"""),0)</f>
        <v>0</v>
      </c>
      <c r="F18" s="11">
        <f ca="1">IFERROR(__xludf.DUMMYFUNCTION("""COMPUTED_VALUE"""),0)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" t="s">
        <v>37</v>
      </c>
      <c r="B19" s="5">
        <f ca="1">IFERROR(__xludf.DUMMYFUNCTION("""COMPUTED_VALUE"""),1)</f>
        <v>1</v>
      </c>
      <c r="C19" s="5">
        <f ca="1">IFERROR(__xludf.DUMMYFUNCTION("""COMPUTED_VALUE"""),0)</f>
        <v>0</v>
      </c>
      <c r="D19" s="6">
        <f ca="1">IFERROR(__xludf.DUMMYFUNCTION("""COMPUTED_VALUE"""),0)</f>
        <v>0</v>
      </c>
      <c r="E19" s="5">
        <f ca="1">IFERROR(__xludf.DUMMYFUNCTION("""COMPUTED_VALUE"""),0)</f>
        <v>0</v>
      </c>
      <c r="F19" s="11">
        <f ca="1">IFERROR(__xludf.DUMMYFUNCTION("""COMPUTED_VALUE"""),1)</f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" t="s">
        <v>39</v>
      </c>
      <c r="B20" s="5">
        <f ca="1">IFERROR(__xludf.DUMMYFUNCTION("""COMPUTED_VALUE"""),0)</f>
        <v>0</v>
      </c>
      <c r="C20" s="5">
        <f ca="1">IFERROR(__xludf.DUMMYFUNCTION("""COMPUTED_VALUE"""),0)</f>
        <v>0</v>
      </c>
      <c r="D20" s="6">
        <f ca="1">IFERROR(__xludf.DUMMYFUNCTION("""COMPUTED_VALUE"""),0)</f>
        <v>0</v>
      </c>
      <c r="E20" s="5">
        <f ca="1">IFERROR(__xludf.DUMMYFUNCTION("""COMPUTED_VALUE"""),0)</f>
        <v>0</v>
      </c>
      <c r="F20" s="11">
        <f ca="1">IFERROR(__xludf.DUMMYFUNCTION("""COMPUTED_VALUE"""),0)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40</v>
      </c>
      <c r="B21" s="5">
        <f ca="1">IFERROR(__xludf.DUMMYFUNCTION("""COMPUTED_VALUE"""),0)</f>
        <v>0</v>
      </c>
      <c r="C21" s="5">
        <f ca="1">IFERROR(__xludf.DUMMYFUNCTION("""COMPUTED_VALUE"""),0)</f>
        <v>0</v>
      </c>
      <c r="D21" s="6">
        <f ca="1">IFERROR(__xludf.DUMMYFUNCTION("""COMPUTED_VALUE"""),0)</f>
        <v>0</v>
      </c>
      <c r="E21" s="5">
        <f ca="1">IFERROR(__xludf.DUMMYFUNCTION("""COMPUTED_VALUE"""),0)</f>
        <v>0</v>
      </c>
      <c r="F21" s="9">
        <f ca="1">IFERROR(__xludf.DUMMYFUNCTION("""COMPUTED_VALUE"""),0)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7" t="s">
        <v>41</v>
      </c>
      <c r="B22" s="40"/>
      <c r="C22" s="40"/>
      <c r="D22" s="40"/>
      <c r="E22" s="40"/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 t="s">
        <v>10</v>
      </c>
      <c r="B23" s="5">
        <f ca="1">IFERROR(__xludf.DUMMYFUNCTION("""COMPUTED_VALUE"""),0)</f>
        <v>0</v>
      </c>
      <c r="C23" s="5">
        <f ca="1">IFERROR(__xludf.DUMMYFUNCTION("""COMPUTED_VALUE"""),0)</f>
        <v>0</v>
      </c>
      <c r="D23" s="7" t="str">
        <f ca="1">IFERROR(__xludf.DUMMYFUNCTION("""COMPUTED_VALUE"""),"")</f>
        <v/>
      </c>
      <c r="E23" s="5">
        <f ca="1">IFERROR(__xludf.DUMMYFUNCTION("""COMPUTED_VALUE"""),0)</f>
        <v>0</v>
      </c>
      <c r="F23" s="11">
        <f ca="1">IFERROR(__xludf.DUMMYFUNCTION("""COMPUTED_VALUE"""),0)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 t="s">
        <v>11</v>
      </c>
      <c r="B24" s="5">
        <f ca="1">IFERROR(__xludf.DUMMYFUNCTION("""COMPUTED_VALUE"""),0)</f>
        <v>0</v>
      </c>
      <c r="C24" s="9">
        <f ca="1">IFERROR(__xludf.DUMMYFUNCTION("""COMPUTED_VALUE"""),0)</f>
        <v>0</v>
      </c>
      <c r="D24" s="6" t="str">
        <f ca="1">IFERROR(__xludf.DUMMYFUNCTION("""COMPUTED_VALUE"""),"")</f>
        <v/>
      </c>
      <c r="E24" s="5">
        <f ca="1">IFERROR(__xludf.DUMMYFUNCTION("""COMPUTED_VALUE"""),0)</f>
        <v>0</v>
      </c>
      <c r="F24" s="11">
        <f ca="1">IFERROR(__xludf.DUMMYFUNCTION("""COMPUTED_VALUE"""),0)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"/>
      <c r="B25" s="20"/>
      <c r="C25" s="20"/>
      <c r="D25" s="20"/>
      <c r="E25" s="20"/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3" t="s">
        <v>43</v>
      </c>
      <c r="B26" s="40"/>
      <c r="C26" s="40"/>
      <c r="D26" s="40"/>
      <c r="E26" s="40"/>
      <c r="F26" s="4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4"/>
      <c r="B27" s="39" t="s">
        <v>3</v>
      </c>
      <c r="C27" s="40"/>
      <c r="D27" s="41"/>
      <c r="E27" s="42" t="s">
        <v>4</v>
      </c>
      <c r="F27" s="42" t="s">
        <v>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5"/>
      <c r="B28" s="2" t="s">
        <v>6</v>
      </c>
      <c r="C28" s="2" t="s">
        <v>7</v>
      </c>
      <c r="D28" s="2" t="s">
        <v>8</v>
      </c>
      <c r="E28" s="41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" t="s">
        <v>10</v>
      </c>
      <c r="B29" s="5">
        <f ca="1">IFERROR(__xludf.DUMMYFUNCTION("IMPORTRANGE(""https://docs.google.com/spreadsheets/d/174-eR6iMIgLBOSL2ZKLO6Y7n9xJ5Yvw2qZ2fWGHA8H0/edit#gid=1967518945"",""HDX_Veterans!Z29:AD48"")"),12)</f>
        <v>12</v>
      </c>
      <c r="C29" s="21">
        <f ca="1">IFERROR(__xludf.DUMMYFUNCTION("""COMPUTED_VALUE"""),27)</f>
        <v>27</v>
      </c>
      <c r="D29" s="7">
        <f ca="1">IFERROR(__xludf.DUMMYFUNCTION("""COMPUTED_VALUE"""),0)</f>
        <v>0</v>
      </c>
      <c r="E29" s="5">
        <f ca="1">IFERROR(__xludf.DUMMYFUNCTION("""COMPUTED_VALUE"""),9)</f>
        <v>9</v>
      </c>
      <c r="F29" s="5">
        <f ca="1">IFERROR(__xludf.DUMMYFUNCTION("""COMPUTED_VALUE"""),48)</f>
        <v>48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" t="s">
        <v>11</v>
      </c>
      <c r="B30" s="5">
        <f ca="1">IFERROR(__xludf.DUMMYFUNCTION("""COMPUTED_VALUE"""),12)</f>
        <v>12</v>
      </c>
      <c r="C30" s="22">
        <f ca="1">IFERROR(__xludf.DUMMYFUNCTION("""COMPUTED_VALUE"""),27)</f>
        <v>27</v>
      </c>
      <c r="D30" s="7">
        <f ca="1">IFERROR(__xludf.DUMMYFUNCTION("""COMPUTED_VALUE"""),0)</f>
        <v>0</v>
      </c>
      <c r="E30" s="5">
        <f ca="1">IFERROR(__xludf.DUMMYFUNCTION("""COMPUTED_VALUE"""),9)</f>
        <v>9</v>
      </c>
      <c r="F30" s="5">
        <f ca="1">IFERROR(__xludf.DUMMYFUNCTION("""COMPUTED_VALUE"""),48)</f>
        <v>48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" t="s">
        <v>17</v>
      </c>
      <c r="B31" s="5">
        <f ca="1">IFERROR(__xludf.DUMMYFUNCTION("""COMPUTED_VALUE"""),12)</f>
        <v>12</v>
      </c>
      <c r="C31" s="22">
        <f ca="1">IFERROR(__xludf.DUMMYFUNCTION("""COMPUTED_VALUE"""),27)</f>
        <v>27</v>
      </c>
      <c r="D31" s="7">
        <f ca="1">IFERROR(__xludf.DUMMYFUNCTION("""COMPUTED_VALUE"""),0)</f>
        <v>0</v>
      </c>
      <c r="E31" s="5">
        <f ca="1">IFERROR(__xludf.DUMMYFUNCTION("""COMPUTED_VALUE"""),9)</f>
        <v>9</v>
      </c>
      <c r="F31" s="9">
        <f ca="1">IFERROR(__xludf.DUMMYFUNCTION("""COMPUTED_VALUE"""),48)</f>
        <v>48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4" t="s">
        <v>20</v>
      </c>
      <c r="B32" s="16" t="str">
        <f ca="1">IFERROR(__xludf.DUMMYFUNCTION("""COMPUTED_VALUE"""),"")</f>
        <v/>
      </c>
      <c r="C32" s="16" t="str">
        <f ca="1">IFERROR(__xludf.DUMMYFUNCTION("""COMPUTED_VALUE"""),"")</f>
        <v/>
      </c>
      <c r="D32" s="16" t="str">
        <f ca="1">IFERROR(__xludf.DUMMYFUNCTION("""COMPUTED_VALUE"""),"")</f>
        <v/>
      </c>
      <c r="E32" s="16" t="str">
        <f ca="1">IFERROR(__xludf.DUMMYFUNCTION("""COMPUTED_VALUE"""),"")</f>
        <v/>
      </c>
      <c r="F32" s="16" t="str">
        <f ca="1">IFERROR(__xludf.DUMMYFUNCTION("""COMPUTED_VALUE"""),"")</f>
        <v/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" t="s">
        <v>22</v>
      </c>
      <c r="B33" s="5">
        <f ca="1">IFERROR(__xludf.DUMMYFUNCTION("""COMPUTED_VALUE"""),0)</f>
        <v>0</v>
      </c>
      <c r="C33" s="5">
        <f ca="1">IFERROR(__xludf.DUMMYFUNCTION("""COMPUTED_VALUE"""),3)</f>
        <v>3</v>
      </c>
      <c r="D33" s="7">
        <f ca="1">IFERROR(__xludf.DUMMYFUNCTION("""COMPUTED_VALUE"""),0)</f>
        <v>0</v>
      </c>
      <c r="E33" s="5">
        <f ca="1">IFERROR(__xludf.DUMMYFUNCTION("""COMPUTED_VALUE"""),0)</f>
        <v>0</v>
      </c>
      <c r="F33" s="5">
        <f ca="1">IFERROR(__xludf.DUMMYFUNCTION("""COMPUTED_VALUE"""),3)</f>
        <v>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" t="s">
        <v>23</v>
      </c>
      <c r="B34" s="5">
        <f ca="1">IFERROR(__xludf.DUMMYFUNCTION("""COMPUTED_VALUE"""),12)</f>
        <v>12</v>
      </c>
      <c r="C34" s="5">
        <f ca="1">IFERROR(__xludf.DUMMYFUNCTION("""COMPUTED_VALUE"""),24)</f>
        <v>24</v>
      </c>
      <c r="D34" s="7">
        <f ca="1">IFERROR(__xludf.DUMMYFUNCTION("""COMPUTED_VALUE"""),0)</f>
        <v>0</v>
      </c>
      <c r="E34" s="5">
        <f ca="1">IFERROR(__xludf.DUMMYFUNCTION("""COMPUTED_VALUE"""),9)</f>
        <v>9</v>
      </c>
      <c r="F34" s="9">
        <f ca="1">IFERROR(__xludf.DUMMYFUNCTION("""COMPUTED_VALUE"""),45)</f>
        <v>45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4" t="s">
        <v>24</v>
      </c>
      <c r="B35" s="5">
        <f ca="1">IFERROR(__xludf.DUMMYFUNCTION("""COMPUTED_VALUE"""),0)</f>
        <v>0</v>
      </c>
      <c r="C35" s="5">
        <f ca="1">IFERROR(__xludf.DUMMYFUNCTION("""COMPUTED_VALUE"""),0)</f>
        <v>0</v>
      </c>
      <c r="D35" s="7">
        <f ca="1">IFERROR(__xludf.DUMMYFUNCTION("""COMPUTED_VALUE"""),0)</f>
        <v>0</v>
      </c>
      <c r="E35" s="5">
        <f ca="1">IFERROR(__xludf.DUMMYFUNCTION("""COMPUTED_VALUE"""),0)</f>
        <v>0</v>
      </c>
      <c r="F35" s="11">
        <f ca="1">IFERROR(__xludf.DUMMYFUNCTION("""COMPUTED_VALUE"""),0)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4" t="s">
        <v>27</v>
      </c>
      <c r="B36" s="5">
        <f ca="1">IFERROR(__xludf.DUMMYFUNCTION("""COMPUTED_VALUE"""),0)</f>
        <v>0</v>
      </c>
      <c r="C36" s="5">
        <f ca="1">IFERROR(__xludf.DUMMYFUNCTION("""COMPUTED_VALUE"""),0)</f>
        <v>0</v>
      </c>
      <c r="D36" s="7">
        <f ca="1">IFERROR(__xludf.DUMMYFUNCTION("""COMPUTED_VALUE"""),0)</f>
        <v>0</v>
      </c>
      <c r="E36" s="5">
        <f ca="1">IFERROR(__xludf.DUMMYFUNCTION("""COMPUTED_VALUE"""),0)</f>
        <v>0</v>
      </c>
      <c r="F36" s="11">
        <f ca="1">IFERROR(__xludf.DUMMYFUNCTION("""COMPUTED_VALUE"""),0)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8" t="s">
        <v>29</v>
      </c>
      <c r="B37" s="16" t="str">
        <f ca="1">IFERROR(__xludf.DUMMYFUNCTION("""COMPUTED_VALUE"""),"")</f>
        <v/>
      </c>
      <c r="C37" s="16" t="str">
        <f ca="1">IFERROR(__xludf.DUMMYFUNCTION("""COMPUTED_VALUE"""),"")</f>
        <v/>
      </c>
      <c r="D37" s="16" t="str">
        <f ca="1">IFERROR(__xludf.DUMMYFUNCTION("""COMPUTED_VALUE"""),"")</f>
        <v/>
      </c>
      <c r="E37" s="16" t="str">
        <f ca="1">IFERROR(__xludf.DUMMYFUNCTION("""COMPUTED_VALUE"""),"")</f>
        <v/>
      </c>
      <c r="F37" s="16" t="str">
        <f ca="1">IFERROR(__xludf.DUMMYFUNCTION("""COMPUTED_VALUE"""),"")</f>
        <v/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4" t="s">
        <v>28</v>
      </c>
      <c r="B38" s="5">
        <f ca="1">IFERROR(__xludf.DUMMYFUNCTION("""COMPUTED_VALUE"""),12)</f>
        <v>12</v>
      </c>
      <c r="C38" s="5">
        <f ca="1">IFERROR(__xludf.DUMMYFUNCTION("""COMPUTED_VALUE"""),25)</f>
        <v>25</v>
      </c>
      <c r="D38" s="7">
        <f ca="1">IFERROR(__xludf.DUMMYFUNCTION("""COMPUTED_VALUE"""),0)</f>
        <v>0</v>
      </c>
      <c r="E38" s="5">
        <f ca="1">IFERROR(__xludf.DUMMYFUNCTION("""COMPUTED_VALUE"""),9)</f>
        <v>9</v>
      </c>
      <c r="F38" s="9">
        <f ca="1">IFERROR(__xludf.DUMMYFUNCTION("""COMPUTED_VALUE"""),46)</f>
        <v>46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4" t="s">
        <v>30</v>
      </c>
      <c r="B39" s="5">
        <f ca="1">IFERROR(__xludf.DUMMYFUNCTION("""COMPUTED_VALUE"""),0)</f>
        <v>0</v>
      </c>
      <c r="C39" s="5">
        <f ca="1">IFERROR(__xludf.DUMMYFUNCTION("""COMPUTED_VALUE"""),2)</f>
        <v>2</v>
      </c>
      <c r="D39" s="7">
        <f ca="1">IFERROR(__xludf.DUMMYFUNCTION("""COMPUTED_VALUE"""),0)</f>
        <v>0</v>
      </c>
      <c r="E39" s="5">
        <f ca="1">IFERROR(__xludf.DUMMYFUNCTION("""COMPUTED_VALUE"""),0)</f>
        <v>0</v>
      </c>
      <c r="F39" s="5">
        <f ca="1">IFERROR(__xludf.DUMMYFUNCTION("""COMPUTED_VALUE"""),2)</f>
        <v>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8" t="s">
        <v>34</v>
      </c>
      <c r="B40" s="16" t="str">
        <f ca="1">IFERROR(__xludf.DUMMYFUNCTION("""COMPUTED_VALUE"""),"")</f>
        <v/>
      </c>
      <c r="C40" s="16" t="str">
        <f ca="1">IFERROR(__xludf.DUMMYFUNCTION("""COMPUTED_VALUE"""),"")</f>
        <v/>
      </c>
      <c r="D40" s="16" t="str">
        <f ca="1">IFERROR(__xludf.DUMMYFUNCTION("""COMPUTED_VALUE"""),"")</f>
        <v/>
      </c>
      <c r="E40" s="16" t="str">
        <f ca="1">IFERROR(__xludf.DUMMYFUNCTION("""COMPUTED_VALUE"""),"")</f>
        <v/>
      </c>
      <c r="F40" s="16" t="str">
        <f ca="1">IFERROR(__xludf.DUMMYFUNCTION("""COMPUTED_VALUE"""),"")</f>
        <v/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4" t="s">
        <v>32</v>
      </c>
      <c r="B41" s="5">
        <f ca="1">IFERROR(__xludf.DUMMYFUNCTION("""COMPUTED_VALUE"""),7)</f>
        <v>7</v>
      </c>
      <c r="C41" s="5">
        <f ca="1">IFERROR(__xludf.DUMMYFUNCTION("""COMPUTED_VALUE"""),20)</f>
        <v>20</v>
      </c>
      <c r="D41" s="7">
        <f ca="1">IFERROR(__xludf.DUMMYFUNCTION("""COMPUTED_VALUE"""),0)</f>
        <v>0</v>
      </c>
      <c r="E41" s="5">
        <f ca="1">IFERROR(__xludf.DUMMYFUNCTION("""COMPUTED_VALUE"""),7)</f>
        <v>7</v>
      </c>
      <c r="F41" s="9">
        <f ca="1">IFERROR(__xludf.DUMMYFUNCTION("""COMPUTED_VALUE"""),34)</f>
        <v>34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4" t="s">
        <v>35</v>
      </c>
      <c r="B42" s="5">
        <f ca="1">IFERROR(__xludf.DUMMYFUNCTION("""COMPUTED_VALUE"""),2)</f>
        <v>2</v>
      </c>
      <c r="C42" s="5">
        <f ca="1">IFERROR(__xludf.DUMMYFUNCTION("""COMPUTED_VALUE"""),5)</f>
        <v>5</v>
      </c>
      <c r="D42" s="7">
        <f ca="1">IFERROR(__xludf.DUMMYFUNCTION("""COMPUTED_VALUE"""),0)</f>
        <v>0</v>
      </c>
      <c r="E42" s="5">
        <f ca="1">IFERROR(__xludf.DUMMYFUNCTION("""COMPUTED_VALUE"""),1)</f>
        <v>1</v>
      </c>
      <c r="F42" s="9">
        <f ca="1">IFERROR(__xludf.DUMMYFUNCTION("""COMPUTED_VALUE"""),8)</f>
        <v>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9" t="s">
        <v>36</v>
      </c>
      <c r="B43" s="5">
        <f ca="1">IFERROR(__xludf.DUMMYFUNCTION("""COMPUTED_VALUE"""),0)</f>
        <v>0</v>
      </c>
      <c r="C43" s="5">
        <f ca="1">IFERROR(__xludf.DUMMYFUNCTION("""COMPUTED_VALUE"""),0)</f>
        <v>0</v>
      </c>
      <c r="D43" s="7">
        <f ca="1">IFERROR(__xludf.DUMMYFUNCTION("""COMPUTED_VALUE"""),0)</f>
        <v>0</v>
      </c>
      <c r="E43" s="5">
        <f ca="1">IFERROR(__xludf.DUMMYFUNCTION("""COMPUTED_VALUE"""),0)</f>
        <v>0</v>
      </c>
      <c r="F43" s="5">
        <f ca="1">IFERROR(__xludf.DUMMYFUNCTION("""COMPUTED_VALUE"""),0)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4" t="s">
        <v>37</v>
      </c>
      <c r="B44" s="5">
        <f ca="1">IFERROR(__xludf.DUMMYFUNCTION("""COMPUTED_VALUE"""),2)</f>
        <v>2</v>
      </c>
      <c r="C44" s="5">
        <f ca="1">IFERROR(__xludf.DUMMYFUNCTION("""COMPUTED_VALUE"""),0)</f>
        <v>0</v>
      </c>
      <c r="D44" s="7">
        <f ca="1">IFERROR(__xludf.DUMMYFUNCTION("""COMPUTED_VALUE"""),0)</f>
        <v>0</v>
      </c>
      <c r="E44" s="5">
        <f ca="1">IFERROR(__xludf.DUMMYFUNCTION("""COMPUTED_VALUE"""),0)</f>
        <v>0</v>
      </c>
      <c r="F44" s="11">
        <f ca="1">IFERROR(__xludf.DUMMYFUNCTION("""COMPUTED_VALUE"""),2)</f>
        <v>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4" t="s">
        <v>39</v>
      </c>
      <c r="B45" s="5">
        <f ca="1">IFERROR(__xludf.DUMMYFUNCTION("""COMPUTED_VALUE"""),0)</f>
        <v>0</v>
      </c>
      <c r="C45" s="5">
        <f ca="1">IFERROR(__xludf.DUMMYFUNCTION("""COMPUTED_VALUE"""),0)</f>
        <v>0</v>
      </c>
      <c r="D45" s="7">
        <f ca="1">IFERROR(__xludf.DUMMYFUNCTION("""COMPUTED_VALUE"""),0)</f>
        <v>0</v>
      </c>
      <c r="E45" s="5">
        <f ca="1">IFERROR(__xludf.DUMMYFUNCTION("""COMPUTED_VALUE"""),1)</f>
        <v>1</v>
      </c>
      <c r="F45" s="11">
        <f ca="1">IFERROR(__xludf.DUMMYFUNCTION("""COMPUTED_VALUE"""),1)</f>
        <v>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4" t="s">
        <v>40</v>
      </c>
      <c r="B46" s="5">
        <f ca="1">IFERROR(__xludf.DUMMYFUNCTION("""COMPUTED_VALUE"""),1)</f>
        <v>1</v>
      </c>
      <c r="C46" s="5">
        <f ca="1">IFERROR(__xludf.DUMMYFUNCTION("""COMPUTED_VALUE"""),2)</f>
        <v>2</v>
      </c>
      <c r="D46" s="7">
        <f ca="1">IFERROR(__xludf.DUMMYFUNCTION("""COMPUTED_VALUE"""),0)</f>
        <v>0</v>
      </c>
      <c r="E46" s="5">
        <f ca="1">IFERROR(__xludf.DUMMYFUNCTION("""COMPUTED_VALUE"""),0)</f>
        <v>0</v>
      </c>
      <c r="F46" s="9">
        <f ca="1">IFERROR(__xludf.DUMMYFUNCTION("""COMPUTED_VALUE"""),3)</f>
        <v>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47" t="s">
        <v>41</v>
      </c>
      <c r="B47" s="40"/>
      <c r="C47" s="40"/>
      <c r="D47" s="40"/>
      <c r="E47" s="40"/>
      <c r="F47" s="4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4" t="s">
        <v>11</v>
      </c>
      <c r="B48" s="5">
        <f ca="1">IFERROR(__xludf.DUMMYFUNCTION("""COMPUTED_VALUE"""),1)</f>
        <v>1</v>
      </c>
      <c r="C48" s="9">
        <f ca="1">IFERROR(__xludf.DUMMYFUNCTION("""COMPUTED_VALUE"""),1)</f>
        <v>1</v>
      </c>
      <c r="D48" s="7">
        <f ca="1">IFERROR(__xludf.DUMMYFUNCTION("""COMPUTED_VALUE"""),0)</f>
        <v>0</v>
      </c>
      <c r="E48" s="5">
        <f ca="1">IFERROR(__xludf.DUMMYFUNCTION("""COMPUTED_VALUE"""),6)</f>
        <v>6</v>
      </c>
      <c r="F48" s="7">
        <f ca="1">IFERROR(__xludf.DUMMYFUNCTION("""COMPUTED_VALUE"""),8)</f>
        <v>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20"/>
      <c r="B49" s="20"/>
      <c r="C49" s="20"/>
      <c r="D49" s="20"/>
      <c r="E49" s="20"/>
      <c r="F49" s="2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43" t="s">
        <v>54</v>
      </c>
      <c r="B50" s="40"/>
      <c r="C50" s="40"/>
      <c r="D50" s="40"/>
      <c r="E50" s="40"/>
      <c r="F50" s="4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44"/>
      <c r="B51" s="39" t="s">
        <v>3</v>
      </c>
      <c r="C51" s="40"/>
      <c r="D51" s="41"/>
      <c r="E51" s="42" t="s">
        <v>4</v>
      </c>
      <c r="F51" s="42" t="s">
        <v>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45"/>
      <c r="B52" s="2" t="s">
        <v>6</v>
      </c>
      <c r="C52" s="2" t="s">
        <v>7</v>
      </c>
      <c r="D52" s="2" t="s">
        <v>8</v>
      </c>
      <c r="E52" s="41"/>
      <c r="F52" s="4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4" t="s">
        <v>10</v>
      </c>
      <c r="B53" s="5">
        <f ca="1">IFERROR(__xludf.DUMMYFUNCTION("IMPORTRANGE(""https://docs.google.com/spreadsheets/d/174-eR6iMIgLBOSL2ZKLO6Y7n9xJ5Yvw2qZ2fWGHA8H0/edit#gid=1967518945"",""HDX_Veterans!Z53:AD73"")"),14)</f>
        <v>14</v>
      </c>
      <c r="C53" s="9">
        <f ca="1">IFERROR(__xludf.DUMMYFUNCTION("""COMPUTED_VALUE"""),27)</f>
        <v>27</v>
      </c>
      <c r="D53" s="12">
        <f ca="1">IFERROR(__xludf.DUMMYFUNCTION("""COMPUTED_VALUE"""),0)</f>
        <v>0</v>
      </c>
      <c r="E53" s="9">
        <f ca="1">IFERROR(__xludf.DUMMYFUNCTION("""COMPUTED_VALUE"""),9)</f>
        <v>9</v>
      </c>
      <c r="F53" s="5">
        <f ca="1">IFERROR(__xludf.DUMMYFUNCTION("""COMPUTED_VALUE"""),50)</f>
        <v>50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4" t="s">
        <v>11</v>
      </c>
      <c r="B54" s="9">
        <f ca="1">IFERROR(__xludf.DUMMYFUNCTION("""COMPUTED_VALUE"""),18)</f>
        <v>18</v>
      </c>
      <c r="C54" s="9">
        <f ca="1">IFERROR(__xludf.DUMMYFUNCTION("""COMPUTED_VALUE"""),27)</f>
        <v>27</v>
      </c>
      <c r="D54" s="12">
        <f ca="1">IFERROR(__xludf.DUMMYFUNCTION("""COMPUTED_VALUE"""),0)</f>
        <v>0</v>
      </c>
      <c r="E54" s="9">
        <f ca="1">IFERROR(__xludf.DUMMYFUNCTION("""COMPUTED_VALUE"""),9)</f>
        <v>9</v>
      </c>
      <c r="F54" s="5">
        <f ca="1">IFERROR(__xludf.DUMMYFUNCTION("""COMPUTED_VALUE"""),54)</f>
        <v>54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4" t="s">
        <v>17</v>
      </c>
      <c r="B55" s="9">
        <f ca="1">IFERROR(__xludf.DUMMYFUNCTION("""COMPUTED_VALUE"""),14)</f>
        <v>14</v>
      </c>
      <c r="C55" s="9">
        <f ca="1">IFERROR(__xludf.DUMMYFUNCTION("""COMPUTED_VALUE"""),27)</f>
        <v>27</v>
      </c>
      <c r="D55" s="12">
        <f ca="1">IFERROR(__xludf.DUMMYFUNCTION("""COMPUTED_VALUE"""),0)</f>
        <v>0</v>
      </c>
      <c r="E55" s="9">
        <f ca="1">IFERROR(__xludf.DUMMYFUNCTION("""COMPUTED_VALUE"""),9)</f>
        <v>9</v>
      </c>
      <c r="F55" s="11">
        <f ca="1">IFERROR(__xludf.DUMMYFUNCTION("""COMPUTED_VALUE"""),50)</f>
        <v>50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4" t="s">
        <v>20</v>
      </c>
      <c r="B56" s="16" t="str">
        <f ca="1">IFERROR(__xludf.DUMMYFUNCTION("""COMPUTED_VALUE"""),"")</f>
        <v/>
      </c>
      <c r="C56" s="16" t="str">
        <f ca="1">IFERROR(__xludf.DUMMYFUNCTION("""COMPUTED_VALUE"""),"")</f>
        <v/>
      </c>
      <c r="D56" s="16" t="str">
        <f ca="1">IFERROR(__xludf.DUMMYFUNCTION("""COMPUTED_VALUE"""),"")</f>
        <v/>
      </c>
      <c r="E56" s="16" t="str">
        <f ca="1">IFERROR(__xludf.DUMMYFUNCTION("""COMPUTED_VALUE"""),"")</f>
        <v/>
      </c>
      <c r="F56" s="16" t="str">
        <f ca="1">IFERROR(__xludf.DUMMYFUNCTION("""COMPUTED_VALUE"""),"")</f>
        <v/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4" t="s">
        <v>22</v>
      </c>
      <c r="B57" s="9">
        <f ca="1">IFERROR(__xludf.DUMMYFUNCTION("""COMPUTED_VALUE"""),2)</f>
        <v>2</v>
      </c>
      <c r="C57" s="9">
        <f ca="1">IFERROR(__xludf.DUMMYFUNCTION("""COMPUTED_VALUE"""),3)</f>
        <v>3</v>
      </c>
      <c r="D57" s="12">
        <f ca="1">IFERROR(__xludf.DUMMYFUNCTION("""COMPUTED_VALUE"""),0)</f>
        <v>0</v>
      </c>
      <c r="E57" s="9">
        <f ca="1">IFERROR(__xludf.DUMMYFUNCTION("""COMPUTED_VALUE"""),0)</f>
        <v>0</v>
      </c>
      <c r="F57" s="5">
        <f ca="1">IFERROR(__xludf.DUMMYFUNCTION("""COMPUTED_VALUE"""),5)</f>
        <v>5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4" t="s">
        <v>23</v>
      </c>
      <c r="B58" s="9">
        <f ca="1">IFERROR(__xludf.DUMMYFUNCTION("""COMPUTED_VALUE"""),12)</f>
        <v>12</v>
      </c>
      <c r="C58" s="9">
        <f ca="1">IFERROR(__xludf.DUMMYFUNCTION("""COMPUTED_VALUE"""),24)</f>
        <v>24</v>
      </c>
      <c r="D58" s="12">
        <f ca="1">IFERROR(__xludf.DUMMYFUNCTION("""COMPUTED_VALUE"""),0)</f>
        <v>0</v>
      </c>
      <c r="E58" s="9">
        <f ca="1">IFERROR(__xludf.DUMMYFUNCTION("""COMPUTED_VALUE"""),9)</f>
        <v>9</v>
      </c>
      <c r="F58" s="9">
        <f ca="1">IFERROR(__xludf.DUMMYFUNCTION("""COMPUTED_VALUE"""),45)</f>
        <v>45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4" t="s">
        <v>24</v>
      </c>
      <c r="B59" s="9">
        <f ca="1">IFERROR(__xludf.DUMMYFUNCTION("""COMPUTED_VALUE"""),0)</f>
        <v>0</v>
      </c>
      <c r="C59" s="9">
        <f ca="1">IFERROR(__xludf.DUMMYFUNCTION("""COMPUTED_VALUE"""),0)</f>
        <v>0</v>
      </c>
      <c r="D59" s="12">
        <f ca="1">IFERROR(__xludf.DUMMYFUNCTION("""COMPUTED_VALUE"""),0)</f>
        <v>0</v>
      </c>
      <c r="E59" s="9">
        <f ca="1">IFERROR(__xludf.DUMMYFUNCTION("""COMPUTED_VALUE"""),0)</f>
        <v>0</v>
      </c>
      <c r="F59" s="11">
        <f ca="1">IFERROR(__xludf.DUMMYFUNCTION("""COMPUTED_VALUE"""),0)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4" t="s">
        <v>27</v>
      </c>
      <c r="B60" s="9">
        <f ca="1">IFERROR(__xludf.DUMMYFUNCTION("""COMPUTED_VALUE"""),0)</f>
        <v>0</v>
      </c>
      <c r="C60" s="9">
        <f ca="1">IFERROR(__xludf.DUMMYFUNCTION("""COMPUTED_VALUE"""),0)</f>
        <v>0</v>
      </c>
      <c r="D60" s="12">
        <f ca="1">IFERROR(__xludf.DUMMYFUNCTION("""COMPUTED_VALUE"""),0)</f>
        <v>0</v>
      </c>
      <c r="E60" s="9">
        <f ca="1">IFERROR(__xludf.DUMMYFUNCTION("""COMPUTED_VALUE"""),0)</f>
        <v>0</v>
      </c>
      <c r="F60" s="9">
        <f ca="1">IFERROR(__xludf.DUMMYFUNCTION("""COMPUTED_VALUE"""),0)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8" t="s">
        <v>29</v>
      </c>
      <c r="B61" s="16" t="str">
        <f ca="1">IFERROR(__xludf.DUMMYFUNCTION("""COMPUTED_VALUE"""),"")</f>
        <v/>
      </c>
      <c r="C61" s="16" t="str">
        <f ca="1">IFERROR(__xludf.DUMMYFUNCTION("""COMPUTED_VALUE"""),"")</f>
        <v/>
      </c>
      <c r="D61" s="16" t="str">
        <f ca="1">IFERROR(__xludf.DUMMYFUNCTION("""COMPUTED_VALUE"""),"")</f>
        <v/>
      </c>
      <c r="E61" s="16" t="str">
        <f ca="1">IFERROR(__xludf.DUMMYFUNCTION("""COMPUTED_VALUE"""),"")</f>
        <v/>
      </c>
      <c r="F61" s="16" t="str">
        <f ca="1">IFERROR(__xludf.DUMMYFUNCTION("""COMPUTED_VALUE"""),"")</f>
        <v/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4" t="s">
        <v>28</v>
      </c>
      <c r="B62" s="9">
        <f ca="1">IFERROR(__xludf.DUMMYFUNCTION("""COMPUTED_VALUE"""),14)</f>
        <v>14</v>
      </c>
      <c r="C62" s="9">
        <f ca="1">IFERROR(__xludf.DUMMYFUNCTION("""COMPUTED_VALUE"""),25)</f>
        <v>25</v>
      </c>
      <c r="D62" s="12">
        <f ca="1">IFERROR(__xludf.DUMMYFUNCTION("""COMPUTED_VALUE"""),0)</f>
        <v>0</v>
      </c>
      <c r="E62" s="9">
        <f ca="1">IFERROR(__xludf.DUMMYFUNCTION("""COMPUTED_VALUE"""),9)</f>
        <v>9</v>
      </c>
      <c r="F62" s="11">
        <f ca="1">IFERROR(__xludf.DUMMYFUNCTION("""COMPUTED_VALUE"""),48)</f>
        <v>48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4" t="s">
        <v>30</v>
      </c>
      <c r="B63" s="9">
        <f ca="1">IFERROR(__xludf.DUMMYFUNCTION("""COMPUTED_VALUE"""),0)</f>
        <v>0</v>
      </c>
      <c r="C63" s="9">
        <f ca="1">IFERROR(__xludf.DUMMYFUNCTION("""COMPUTED_VALUE"""),2)</f>
        <v>2</v>
      </c>
      <c r="D63" s="12">
        <f ca="1">IFERROR(__xludf.DUMMYFUNCTION("""COMPUTED_VALUE"""),0)</f>
        <v>0</v>
      </c>
      <c r="E63" s="9">
        <f ca="1">IFERROR(__xludf.DUMMYFUNCTION("""COMPUTED_VALUE"""),0)</f>
        <v>0</v>
      </c>
      <c r="F63" s="5">
        <f ca="1">IFERROR(__xludf.DUMMYFUNCTION("""COMPUTED_VALUE"""),2)</f>
        <v>2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8" t="s">
        <v>34</v>
      </c>
      <c r="B64" s="16" t="str">
        <f ca="1">IFERROR(__xludf.DUMMYFUNCTION("""COMPUTED_VALUE"""),"")</f>
        <v/>
      </c>
      <c r="C64" s="16" t="str">
        <f ca="1">IFERROR(__xludf.DUMMYFUNCTION("""COMPUTED_VALUE"""),"")</f>
        <v/>
      </c>
      <c r="D64" s="16" t="str">
        <f ca="1">IFERROR(__xludf.DUMMYFUNCTION("""COMPUTED_VALUE"""),"")</f>
        <v/>
      </c>
      <c r="E64" s="16" t="str">
        <f ca="1">IFERROR(__xludf.DUMMYFUNCTION("""COMPUTED_VALUE"""),"")</f>
        <v/>
      </c>
      <c r="F64" s="16" t="str">
        <f ca="1">IFERROR(__xludf.DUMMYFUNCTION("""COMPUTED_VALUE"""),"")</f>
        <v/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4" t="s">
        <v>32</v>
      </c>
      <c r="B65" s="9">
        <f ca="1">IFERROR(__xludf.DUMMYFUNCTION("""COMPUTED_VALUE"""),7)</f>
        <v>7</v>
      </c>
      <c r="C65" s="9">
        <f ca="1">IFERROR(__xludf.DUMMYFUNCTION("""COMPUTED_VALUE"""),20)</f>
        <v>20</v>
      </c>
      <c r="D65" s="12">
        <f ca="1">IFERROR(__xludf.DUMMYFUNCTION("""COMPUTED_VALUE"""),0)</f>
        <v>0</v>
      </c>
      <c r="E65" s="9">
        <f ca="1">IFERROR(__xludf.DUMMYFUNCTION("""COMPUTED_VALUE"""),7)</f>
        <v>7</v>
      </c>
      <c r="F65" s="9">
        <f ca="1">IFERROR(__xludf.DUMMYFUNCTION("""COMPUTED_VALUE"""),34)</f>
        <v>34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4" t="s">
        <v>35</v>
      </c>
      <c r="B66" s="9">
        <f ca="1">IFERROR(__xludf.DUMMYFUNCTION("""COMPUTED_VALUE"""),3)</f>
        <v>3</v>
      </c>
      <c r="C66" s="9">
        <f ca="1">IFERROR(__xludf.DUMMYFUNCTION("""COMPUTED_VALUE"""),5)</f>
        <v>5</v>
      </c>
      <c r="D66" s="12">
        <f ca="1">IFERROR(__xludf.DUMMYFUNCTION("""COMPUTED_VALUE"""),0)</f>
        <v>0</v>
      </c>
      <c r="E66" s="9">
        <f ca="1">IFERROR(__xludf.DUMMYFUNCTION("""COMPUTED_VALUE"""),1)</f>
        <v>1</v>
      </c>
      <c r="F66" s="11">
        <f ca="1">IFERROR(__xludf.DUMMYFUNCTION("""COMPUTED_VALUE"""),9)</f>
        <v>9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9" t="s">
        <v>36</v>
      </c>
      <c r="B67" s="9">
        <f ca="1">IFERROR(__xludf.DUMMYFUNCTION("""COMPUTED_VALUE"""),0)</f>
        <v>0</v>
      </c>
      <c r="C67" s="9">
        <f ca="1">IFERROR(__xludf.DUMMYFUNCTION("""COMPUTED_VALUE"""),0)</f>
        <v>0</v>
      </c>
      <c r="D67" s="12">
        <f ca="1">IFERROR(__xludf.DUMMYFUNCTION("""COMPUTED_VALUE"""),0)</f>
        <v>0</v>
      </c>
      <c r="E67" s="9">
        <f ca="1">IFERROR(__xludf.DUMMYFUNCTION("""COMPUTED_VALUE"""),0)</f>
        <v>0</v>
      </c>
      <c r="F67" s="5">
        <f ca="1">IFERROR(__xludf.DUMMYFUNCTION("""COMPUTED_VALUE"""),0)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4" t="s">
        <v>37</v>
      </c>
      <c r="B68" s="9">
        <f ca="1">IFERROR(__xludf.DUMMYFUNCTION("""COMPUTED_VALUE"""),3)</f>
        <v>3</v>
      </c>
      <c r="C68" s="9">
        <f ca="1">IFERROR(__xludf.DUMMYFUNCTION("""COMPUTED_VALUE"""),0)</f>
        <v>0</v>
      </c>
      <c r="D68" s="12">
        <f ca="1">IFERROR(__xludf.DUMMYFUNCTION("""COMPUTED_VALUE"""),0)</f>
        <v>0</v>
      </c>
      <c r="E68" s="9">
        <f ca="1">IFERROR(__xludf.DUMMYFUNCTION("""COMPUTED_VALUE"""),0)</f>
        <v>0</v>
      </c>
      <c r="F68" s="11">
        <f ca="1">IFERROR(__xludf.DUMMYFUNCTION("""COMPUTED_VALUE"""),3)</f>
        <v>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4" t="s">
        <v>39</v>
      </c>
      <c r="B69" s="9">
        <f ca="1">IFERROR(__xludf.DUMMYFUNCTION("""COMPUTED_VALUE"""),0)</f>
        <v>0</v>
      </c>
      <c r="C69" s="9">
        <f ca="1">IFERROR(__xludf.DUMMYFUNCTION("""COMPUTED_VALUE"""),0)</f>
        <v>0</v>
      </c>
      <c r="D69" s="12">
        <f ca="1">IFERROR(__xludf.DUMMYFUNCTION("""COMPUTED_VALUE"""),0)</f>
        <v>0</v>
      </c>
      <c r="E69" s="9">
        <f ca="1">IFERROR(__xludf.DUMMYFUNCTION("""COMPUTED_VALUE"""),1)</f>
        <v>1</v>
      </c>
      <c r="F69" s="9">
        <f ca="1">IFERROR(__xludf.DUMMYFUNCTION("""COMPUTED_VALUE"""),1)</f>
        <v>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4" t="s">
        <v>40</v>
      </c>
      <c r="B70" s="9">
        <f ca="1">IFERROR(__xludf.DUMMYFUNCTION("""COMPUTED_VALUE"""),1)</f>
        <v>1</v>
      </c>
      <c r="C70" s="9">
        <f ca="1">IFERROR(__xludf.DUMMYFUNCTION("""COMPUTED_VALUE"""),2)</f>
        <v>2</v>
      </c>
      <c r="D70" s="12">
        <f ca="1">IFERROR(__xludf.DUMMYFUNCTION("""COMPUTED_VALUE"""),0)</f>
        <v>0</v>
      </c>
      <c r="E70" s="9">
        <f ca="1">IFERROR(__xludf.DUMMYFUNCTION("""COMPUTED_VALUE"""),0)</f>
        <v>0</v>
      </c>
      <c r="F70" s="11">
        <f ca="1">IFERROR(__xludf.DUMMYFUNCTION("""COMPUTED_VALUE"""),3)</f>
        <v>3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47" t="s">
        <v>41</v>
      </c>
      <c r="B71" s="40"/>
      <c r="C71" s="40"/>
      <c r="D71" s="40"/>
      <c r="E71" s="40"/>
      <c r="F71" s="4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30" t="s">
        <v>10</v>
      </c>
      <c r="B72" s="5">
        <f ca="1">IFERROR(__xludf.DUMMYFUNCTION("""COMPUTED_VALUE"""),0)</f>
        <v>0</v>
      </c>
      <c r="C72" s="31">
        <f ca="1">IFERROR(__xludf.DUMMYFUNCTION("""COMPUTED_VALUE"""),0)</f>
        <v>0</v>
      </c>
      <c r="D72" s="7">
        <f ca="1">IFERROR(__xludf.DUMMYFUNCTION("""COMPUTED_VALUE"""),0)</f>
        <v>0</v>
      </c>
      <c r="E72" s="5">
        <f ca="1">IFERROR(__xludf.DUMMYFUNCTION("""COMPUTED_VALUE"""),0)</f>
        <v>0</v>
      </c>
      <c r="F72" s="5">
        <f ca="1">IFERROR(__xludf.DUMMYFUNCTION("""COMPUTED_VALUE"""),0)</f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2.75">
      <c r="A73" s="4" t="s">
        <v>11</v>
      </c>
      <c r="B73" s="5">
        <f ca="1">IFERROR(__xludf.DUMMYFUNCTION("""COMPUTED_VALUE"""),1)</f>
        <v>1</v>
      </c>
      <c r="C73" s="31">
        <f ca="1">IFERROR(__xludf.DUMMYFUNCTION("""COMPUTED_VALUE"""),1)</f>
        <v>1</v>
      </c>
      <c r="D73" s="12">
        <f ca="1">IFERROR(__xludf.DUMMYFUNCTION("""COMPUTED_VALUE"""),0)</f>
        <v>0</v>
      </c>
      <c r="E73" s="5">
        <f ca="1">IFERROR(__xludf.DUMMYFUNCTION("""COMPUTED_VALUE"""),6)</f>
        <v>6</v>
      </c>
      <c r="F73" s="5">
        <f ca="1">IFERROR(__xludf.DUMMYFUNCTION("""COMPUTED_VALUE"""),8)</f>
        <v>8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43" t="s">
        <v>59</v>
      </c>
      <c r="B75" s="40"/>
      <c r="C75" s="40"/>
      <c r="D75" s="40"/>
      <c r="E75" s="40"/>
      <c r="F75" s="4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9">
    <mergeCell ref="A71:F71"/>
    <mergeCell ref="A75:F75"/>
    <mergeCell ref="A27:A28"/>
    <mergeCell ref="B27:D27"/>
    <mergeCell ref="E27:E28"/>
    <mergeCell ref="F27:F28"/>
    <mergeCell ref="A47:F47"/>
    <mergeCell ref="A50:F50"/>
    <mergeCell ref="A51:A52"/>
    <mergeCell ref="A22:F22"/>
    <mergeCell ref="A26:F26"/>
    <mergeCell ref="B51:D51"/>
    <mergeCell ref="E51:E52"/>
    <mergeCell ref="F51:F52"/>
    <mergeCell ref="A1:F1"/>
    <mergeCell ref="A2:A3"/>
    <mergeCell ref="B2:D2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Z1005"/>
  <sheetViews>
    <sheetView workbookViewId="0"/>
  </sheetViews>
  <sheetFormatPr defaultColWidth="14.42578125" defaultRowHeight="15.75" customHeight="1"/>
  <cols>
    <col min="1" max="1" width="46.42578125" customWidth="1"/>
  </cols>
  <sheetData>
    <row r="1" spans="1:26" ht="15.75" customHeight="1">
      <c r="A1" s="48" t="s">
        <v>2</v>
      </c>
      <c r="B1" s="49"/>
      <c r="C1" s="49"/>
      <c r="D1" s="49"/>
      <c r="E1" s="49"/>
      <c r="F1" s="5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4"/>
      <c r="B2" s="39" t="s">
        <v>3</v>
      </c>
      <c r="C2" s="40"/>
      <c r="D2" s="41"/>
      <c r="E2" s="42" t="s">
        <v>4</v>
      </c>
      <c r="F2" s="42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5"/>
      <c r="B3" s="2" t="s">
        <v>6</v>
      </c>
      <c r="C3" s="2" t="s">
        <v>7</v>
      </c>
      <c r="D3" s="2" t="s">
        <v>8</v>
      </c>
      <c r="E3" s="41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 t="s">
        <v>9</v>
      </c>
      <c r="B4" s="5">
        <f ca="1">IFERROR(__xludf.DUMMYFUNCTION("IMPORTRANGE(""https://docs.google.com/spreadsheets/d/174-eR6iMIgLBOSL2ZKLO6Y7n9xJ5Yvw2qZ2fWGHA8H0/edit#gid=1967518945"",""HDX_Youth!Z4:AD24"")"),13)</f>
        <v>13</v>
      </c>
      <c r="C4" s="5">
        <f ca="1">IFERROR(__xludf.DUMMYFUNCTION("""COMPUTED_VALUE"""),30)</f>
        <v>30</v>
      </c>
      <c r="D4" s="7">
        <f ca="1">IFERROR(__xludf.DUMMYFUNCTION("""COMPUTED_VALUE"""),0)</f>
        <v>0</v>
      </c>
      <c r="E4" s="5">
        <f ca="1">IFERROR(__xludf.DUMMYFUNCTION("""COMPUTED_VALUE"""),112)</f>
        <v>112</v>
      </c>
      <c r="F4" s="9">
        <f ca="1">IFERROR(__xludf.DUMMYFUNCTION("""COMPUTED_VALUE"""),155)</f>
        <v>155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 t="s">
        <v>12</v>
      </c>
      <c r="B5" s="5">
        <f ca="1">IFERROR(__xludf.DUMMYFUNCTION("""COMPUTED_VALUE"""),13)</f>
        <v>13</v>
      </c>
      <c r="C5" s="5">
        <f ca="1">IFERROR(__xludf.DUMMYFUNCTION("""COMPUTED_VALUE"""),30)</f>
        <v>30</v>
      </c>
      <c r="D5" s="7">
        <f ca="1">IFERROR(__xludf.DUMMYFUNCTION("""COMPUTED_VALUE"""),0)</f>
        <v>0</v>
      </c>
      <c r="E5" s="5">
        <f ca="1">IFERROR(__xludf.DUMMYFUNCTION("""COMPUTED_VALUE"""),113)</f>
        <v>113</v>
      </c>
      <c r="F5" s="11">
        <f ca="1">IFERROR(__xludf.DUMMYFUNCTION("""COMPUTED_VALUE"""),156)</f>
        <v>156</v>
      </c>
      <c r="G5" s="1"/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 t="s">
        <v>14</v>
      </c>
      <c r="B6" s="5">
        <f ca="1">IFERROR(__xludf.DUMMYFUNCTION("""COMPUTED_VALUE"""),0)</f>
        <v>0</v>
      </c>
      <c r="C6" s="5">
        <f ca="1">IFERROR(__xludf.DUMMYFUNCTION("""COMPUTED_VALUE"""),0)</f>
        <v>0</v>
      </c>
      <c r="D6" s="7">
        <f ca="1">IFERROR(__xludf.DUMMYFUNCTION("""COMPUTED_VALUE"""),0)</f>
        <v>0</v>
      </c>
      <c r="E6" s="5">
        <f ca="1">IFERROR(__xludf.DUMMYFUNCTION("""COMPUTED_VALUE"""),0)</f>
        <v>0</v>
      </c>
      <c r="F6" s="9">
        <f ca="1">IFERROR(__xludf.DUMMYFUNCTION("""COMPUTED_VALUE"""),0)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 t="s">
        <v>16</v>
      </c>
      <c r="B7" s="5">
        <f ca="1">IFERROR(__xludf.DUMMYFUNCTION("""COMPUTED_VALUE"""),13)</f>
        <v>13</v>
      </c>
      <c r="C7" s="5">
        <f ca="1">IFERROR(__xludf.DUMMYFUNCTION("""COMPUTED_VALUE"""),30)</f>
        <v>30</v>
      </c>
      <c r="D7" s="7">
        <f ca="1">IFERROR(__xludf.DUMMYFUNCTION("""COMPUTED_VALUE"""),0)</f>
        <v>0</v>
      </c>
      <c r="E7" s="5">
        <f ca="1">IFERROR(__xludf.DUMMYFUNCTION("""COMPUTED_VALUE"""),113)</f>
        <v>113</v>
      </c>
      <c r="F7" s="9">
        <f ca="1">IFERROR(__xludf.DUMMYFUNCTION("""COMPUTED_VALUE"""),156)</f>
        <v>156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4" t="s">
        <v>21</v>
      </c>
      <c r="B8" s="16" t="str">
        <f ca="1">IFERROR(__xludf.DUMMYFUNCTION("""COMPUTED_VALUE"""),"")</f>
        <v/>
      </c>
      <c r="C8" s="16" t="str">
        <f ca="1">IFERROR(__xludf.DUMMYFUNCTION("""COMPUTED_VALUE"""),"")</f>
        <v/>
      </c>
      <c r="D8" s="16" t="str">
        <f ca="1">IFERROR(__xludf.DUMMYFUNCTION("""COMPUTED_VALUE"""),"")</f>
        <v/>
      </c>
      <c r="E8" s="16" t="str">
        <f ca="1">IFERROR(__xludf.DUMMYFUNCTION("""COMPUTED_VALUE"""),"")</f>
        <v/>
      </c>
      <c r="F8" s="16" t="str">
        <f ca="1">IFERROR(__xludf.DUMMYFUNCTION("""COMPUTED_VALUE"""),"")</f>
        <v/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" t="s">
        <v>22</v>
      </c>
      <c r="B9" s="5">
        <f ca="1">IFERROR(__xludf.DUMMYFUNCTION("""COMPUTED_VALUE"""),5)</f>
        <v>5</v>
      </c>
      <c r="C9" s="5">
        <f ca="1">IFERROR(__xludf.DUMMYFUNCTION("""COMPUTED_VALUE"""),17)</f>
        <v>17</v>
      </c>
      <c r="D9" s="7">
        <f ca="1">IFERROR(__xludf.DUMMYFUNCTION("""COMPUTED_VALUE"""),0)</f>
        <v>0</v>
      </c>
      <c r="E9" s="5">
        <f ca="1">IFERROR(__xludf.DUMMYFUNCTION("""COMPUTED_VALUE"""),28)</f>
        <v>28</v>
      </c>
      <c r="F9" s="9">
        <f ca="1">IFERROR(__xludf.DUMMYFUNCTION("""COMPUTED_VALUE"""),50)</f>
        <v>50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" t="s">
        <v>23</v>
      </c>
      <c r="B10" s="5">
        <f ca="1">IFERROR(__xludf.DUMMYFUNCTION("""COMPUTED_VALUE"""),8)</f>
        <v>8</v>
      </c>
      <c r="C10" s="5">
        <f ca="1">IFERROR(__xludf.DUMMYFUNCTION("""COMPUTED_VALUE"""),13)</f>
        <v>13</v>
      </c>
      <c r="D10" s="7">
        <f ca="1">IFERROR(__xludf.DUMMYFUNCTION("""COMPUTED_VALUE"""),0)</f>
        <v>0</v>
      </c>
      <c r="E10" s="5">
        <f ca="1">IFERROR(__xludf.DUMMYFUNCTION("""COMPUTED_VALUE"""),85)</f>
        <v>85</v>
      </c>
      <c r="F10" s="9">
        <f ca="1">IFERROR(__xludf.DUMMYFUNCTION("""COMPUTED_VALUE"""),106)</f>
        <v>106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4" t="s">
        <v>24</v>
      </c>
      <c r="B11" s="5">
        <f ca="1">IFERROR(__xludf.DUMMYFUNCTION("""COMPUTED_VALUE"""),0)</f>
        <v>0</v>
      </c>
      <c r="C11" s="5">
        <f ca="1">IFERROR(__xludf.DUMMYFUNCTION("""COMPUTED_VALUE"""),0)</f>
        <v>0</v>
      </c>
      <c r="D11" s="7">
        <f ca="1">IFERROR(__xludf.DUMMYFUNCTION("""COMPUTED_VALUE"""),0)</f>
        <v>0</v>
      </c>
      <c r="E11" s="5">
        <f ca="1">IFERROR(__xludf.DUMMYFUNCTION("""COMPUTED_VALUE"""),0)</f>
        <v>0</v>
      </c>
      <c r="F11" s="9">
        <f ca="1">IFERROR(__xludf.DUMMYFUNCTION("""COMPUTED_VALUE"""),0)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7" t="s">
        <v>25</v>
      </c>
      <c r="B12" s="5">
        <f ca="1">IFERROR(__xludf.DUMMYFUNCTION("""COMPUTED_VALUE"""),0)</f>
        <v>0</v>
      </c>
      <c r="C12" s="5">
        <f ca="1">IFERROR(__xludf.DUMMYFUNCTION("""COMPUTED_VALUE"""),0)</f>
        <v>0</v>
      </c>
      <c r="D12" s="7">
        <f ca="1">IFERROR(__xludf.DUMMYFUNCTION("""COMPUTED_VALUE"""),0)</f>
        <v>0</v>
      </c>
      <c r="E12" s="5">
        <f ca="1">IFERROR(__xludf.DUMMYFUNCTION("""COMPUTED_VALUE"""),0)</f>
        <v>0</v>
      </c>
      <c r="F12" s="9">
        <f ca="1">IFERROR(__xludf.DUMMYFUNCTION("""COMPUTED_VALUE"""),0)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8" t="s">
        <v>33</v>
      </c>
      <c r="B13" s="16" t="str">
        <f ca="1">IFERROR(__xludf.DUMMYFUNCTION("""COMPUTED_VALUE"""),"")</f>
        <v/>
      </c>
      <c r="C13" s="16" t="str">
        <f ca="1">IFERROR(__xludf.DUMMYFUNCTION("""COMPUTED_VALUE"""),"")</f>
        <v/>
      </c>
      <c r="D13" s="16" t="str">
        <f ca="1">IFERROR(__xludf.DUMMYFUNCTION("""COMPUTED_VALUE"""),"")</f>
        <v/>
      </c>
      <c r="E13" s="16" t="str">
        <f ca="1">IFERROR(__xludf.DUMMYFUNCTION("""COMPUTED_VALUE"""),"")</f>
        <v/>
      </c>
      <c r="F13" s="16" t="str">
        <f ca="1">IFERROR(__xludf.DUMMYFUNCTION("""COMPUTED_VALUE"""),"")</f>
        <v/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4" t="s">
        <v>28</v>
      </c>
      <c r="B14" s="5">
        <f ca="1">IFERROR(__xludf.DUMMYFUNCTION("""COMPUTED_VALUE"""),13)</f>
        <v>13</v>
      </c>
      <c r="C14" s="5">
        <f ca="1">IFERROR(__xludf.DUMMYFUNCTION("""COMPUTED_VALUE"""),28)</f>
        <v>28</v>
      </c>
      <c r="D14" s="7">
        <f ca="1">IFERROR(__xludf.DUMMYFUNCTION("""COMPUTED_VALUE"""),0)</f>
        <v>0</v>
      </c>
      <c r="E14" s="5">
        <f ca="1">IFERROR(__xludf.DUMMYFUNCTION("""COMPUTED_VALUE"""),105)</f>
        <v>105</v>
      </c>
      <c r="F14" s="9">
        <f ca="1">IFERROR(__xludf.DUMMYFUNCTION("""COMPUTED_VALUE"""),146)</f>
        <v>146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" t="s">
        <v>30</v>
      </c>
      <c r="B15" s="5">
        <f ca="1">IFERROR(__xludf.DUMMYFUNCTION("""COMPUTED_VALUE"""),0)</f>
        <v>0</v>
      </c>
      <c r="C15" s="5">
        <f ca="1">IFERROR(__xludf.DUMMYFUNCTION("""COMPUTED_VALUE"""),2)</f>
        <v>2</v>
      </c>
      <c r="D15" s="7">
        <f ca="1">IFERROR(__xludf.DUMMYFUNCTION("""COMPUTED_VALUE"""),0)</f>
        <v>0</v>
      </c>
      <c r="E15" s="5">
        <f ca="1">IFERROR(__xludf.DUMMYFUNCTION("""COMPUTED_VALUE"""),8)</f>
        <v>8</v>
      </c>
      <c r="F15" s="9">
        <f ca="1">IFERROR(__xludf.DUMMYFUNCTION("""COMPUTED_VALUE"""),10)</f>
        <v>10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8" t="s">
        <v>38</v>
      </c>
      <c r="B16" s="16" t="str">
        <f ca="1">IFERROR(__xludf.DUMMYFUNCTION("""COMPUTED_VALUE"""),"")</f>
        <v/>
      </c>
      <c r="C16" s="16" t="str">
        <f ca="1">IFERROR(__xludf.DUMMYFUNCTION("""COMPUTED_VALUE"""),"")</f>
        <v/>
      </c>
      <c r="D16" s="16" t="str">
        <f ca="1">IFERROR(__xludf.DUMMYFUNCTION("""COMPUTED_VALUE"""),"")</f>
        <v/>
      </c>
      <c r="E16" s="16" t="str">
        <f ca="1">IFERROR(__xludf.DUMMYFUNCTION("""COMPUTED_VALUE"""),"")</f>
        <v/>
      </c>
      <c r="F16" s="16" t="str">
        <f ca="1">IFERROR(__xludf.DUMMYFUNCTION("""COMPUTED_VALUE"""),"")</f>
        <v/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" t="s">
        <v>32</v>
      </c>
      <c r="B17" s="5">
        <f ca="1">IFERROR(__xludf.DUMMYFUNCTION("""COMPUTED_VALUE"""),6)</f>
        <v>6</v>
      </c>
      <c r="C17" s="5">
        <f ca="1">IFERROR(__xludf.DUMMYFUNCTION("""COMPUTED_VALUE"""),18)</f>
        <v>18</v>
      </c>
      <c r="D17" s="7">
        <f ca="1">IFERROR(__xludf.DUMMYFUNCTION("""COMPUTED_VALUE"""),0)</f>
        <v>0</v>
      </c>
      <c r="E17" s="5">
        <f ca="1">IFERROR(__xludf.DUMMYFUNCTION("""COMPUTED_VALUE"""),92)</f>
        <v>92</v>
      </c>
      <c r="F17" s="9">
        <f ca="1">IFERROR(__xludf.DUMMYFUNCTION("""COMPUTED_VALUE"""),116)</f>
        <v>116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" t="s">
        <v>35</v>
      </c>
      <c r="B18" s="5">
        <f ca="1">IFERROR(__xludf.DUMMYFUNCTION("""COMPUTED_VALUE"""),5)</f>
        <v>5</v>
      </c>
      <c r="C18" s="5">
        <f ca="1">IFERROR(__xludf.DUMMYFUNCTION("""COMPUTED_VALUE"""),6)</f>
        <v>6</v>
      </c>
      <c r="D18" s="7">
        <f ca="1">IFERROR(__xludf.DUMMYFUNCTION("""COMPUTED_VALUE"""),0)</f>
        <v>0</v>
      </c>
      <c r="E18" s="5">
        <f ca="1">IFERROR(__xludf.DUMMYFUNCTION("""COMPUTED_VALUE"""),7)</f>
        <v>7</v>
      </c>
      <c r="F18" s="9">
        <f ca="1">IFERROR(__xludf.DUMMYFUNCTION("""COMPUTED_VALUE"""),18)</f>
        <v>18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9" t="s">
        <v>36</v>
      </c>
      <c r="B19" s="5">
        <f ca="1">IFERROR(__xludf.DUMMYFUNCTION("""COMPUTED_VALUE"""),0)</f>
        <v>0</v>
      </c>
      <c r="C19" s="5">
        <f ca="1">IFERROR(__xludf.DUMMYFUNCTION("""COMPUTED_VALUE"""),0)</f>
        <v>0</v>
      </c>
      <c r="D19" s="7">
        <f ca="1">IFERROR(__xludf.DUMMYFUNCTION("""COMPUTED_VALUE"""),0)</f>
        <v>0</v>
      </c>
      <c r="E19" s="5">
        <f ca="1">IFERROR(__xludf.DUMMYFUNCTION("""COMPUTED_VALUE"""),0)</f>
        <v>0</v>
      </c>
      <c r="F19" s="11">
        <f ca="1">IFERROR(__xludf.DUMMYFUNCTION("""COMPUTED_VALUE"""),0)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" t="s">
        <v>37</v>
      </c>
      <c r="B20" s="5">
        <f ca="1">IFERROR(__xludf.DUMMYFUNCTION("""COMPUTED_VALUE"""),0)</f>
        <v>0</v>
      </c>
      <c r="C20" s="5">
        <f ca="1">IFERROR(__xludf.DUMMYFUNCTION("""COMPUTED_VALUE"""),2)</f>
        <v>2</v>
      </c>
      <c r="D20" s="7">
        <f ca="1">IFERROR(__xludf.DUMMYFUNCTION("""COMPUTED_VALUE"""),0)</f>
        <v>0</v>
      </c>
      <c r="E20" s="5">
        <f ca="1">IFERROR(__xludf.DUMMYFUNCTION("""COMPUTED_VALUE"""),0)</f>
        <v>0</v>
      </c>
      <c r="F20" s="9">
        <f ca="1">IFERROR(__xludf.DUMMYFUNCTION("""COMPUTED_VALUE"""),2)</f>
        <v>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39</v>
      </c>
      <c r="B21" s="5">
        <f ca="1">IFERROR(__xludf.DUMMYFUNCTION("""COMPUTED_VALUE"""),1)</f>
        <v>1</v>
      </c>
      <c r="C21" s="5">
        <f ca="1">IFERROR(__xludf.DUMMYFUNCTION("""COMPUTED_VALUE"""),0)</f>
        <v>0</v>
      </c>
      <c r="D21" s="7">
        <f ca="1">IFERROR(__xludf.DUMMYFUNCTION("""COMPUTED_VALUE"""),0)</f>
        <v>0</v>
      </c>
      <c r="E21" s="5">
        <f ca="1">IFERROR(__xludf.DUMMYFUNCTION("""COMPUTED_VALUE"""),0)</f>
        <v>0</v>
      </c>
      <c r="F21" s="11">
        <f ca="1">IFERROR(__xludf.DUMMYFUNCTION("""COMPUTED_VALUE"""),1)</f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 t="s">
        <v>40</v>
      </c>
      <c r="B22" s="5">
        <f ca="1">IFERROR(__xludf.DUMMYFUNCTION("""COMPUTED_VALUE"""),1)</f>
        <v>1</v>
      </c>
      <c r="C22" s="5">
        <f ca="1">IFERROR(__xludf.DUMMYFUNCTION("""COMPUTED_VALUE"""),4)</f>
        <v>4</v>
      </c>
      <c r="D22" s="7">
        <f ca="1">IFERROR(__xludf.DUMMYFUNCTION("""COMPUTED_VALUE"""),0)</f>
        <v>0</v>
      </c>
      <c r="E22" s="5">
        <f ca="1">IFERROR(__xludf.DUMMYFUNCTION("""COMPUTED_VALUE"""),14)</f>
        <v>14</v>
      </c>
      <c r="F22" s="9">
        <f ca="1">IFERROR(__xludf.DUMMYFUNCTION("""COMPUTED_VALUE"""),19)</f>
        <v>19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7" t="s">
        <v>41</v>
      </c>
      <c r="B23" s="40"/>
      <c r="C23" s="40"/>
      <c r="D23" s="40"/>
      <c r="E23" s="40"/>
      <c r="F23" s="4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 t="s">
        <v>11</v>
      </c>
      <c r="B24" s="5">
        <f ca="1">IFERROR(__xludf.DUMMYFUNCTION("""COMPUTED_VALUE"""),3)</f>
        <v>3</v>
      </c>
      <c r="C24" s="9">
        <f ca="1">IFERROR(__xludf.DUMMYFUNCTION("""COMPUTED_VALUE"""),0)</f>
        <v>0</v>
      </c>
      <c r="D24" s="7">
        <f ca="1">IFERROR(__xludf.DUMMYFUNCTION("""COMPUTED_VALUE"""),0)</f>
        <v>0</v>
      </c>
      <c r="E24" s="5">
        <f ca="1">IFERROR(__xludf.DUMMYFUNCTION("""COMPUTED_VALUE"""),3)</f>
        <v>3</v>
      </c>
      <c r="F24" s="9">
        <f ca="1">IFERROR(__xludf.DUMMYFUNCTION("""COMPUTED_VALUE"""),6)</f>
        <v>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"/>
      <c r="B25" s="20"/>
      <c r="C25" s="20"/>
      <c r="D25" s="20"/>
      <c r="E25" s="20"/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3" t="s">
        <v>44</v>
      </c>
      <c r="B26" s="40"/>
      <c r="C26" s="40"/>
      <c r="D26" s="40"/>
      <c r="E26" s="40"/>
      <c r="F26" s="4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4"/>
      <c r="B27" s="39" t="s">
        <v>3</v>
      </c>
      <c r="C27" s="40"/>
      <c r="D27" s="41"/>
      <c r="E27" s="42" t="s">
        <v>4</v>
      </c>
      <c r="F27" s="42" t="s">
        <v>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5"/>
      <c r="B28" s="2" t="s">
        <v>6</v>
      </c>
      <c r="C28" s="2" t="s">
        <v>7</v>
      </c>
      <c r="D28" s="2" t="s">
        <v>8</v>
      </c>
      <c r="E28" s="41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" t="s">
        <v>45</v>
      </c>
      <c r="B29" s="5">
        <f ca="1">IFERROR(__xludf.DUMMYFUNCTION("IMPORTRANGE(""https://docs.google.com/spreadsheets/d/174-eR6iMIgLBOSL2ZKLO6Y7n9xJ5Yvw2qZ2fWGHA8H0/edit#gid=1967518945"",""HDX_Youth!Z29:AD54"")"),1)</f>
        <v>1</v>
      </c>
      <c r="C29" s="5">
        <f ca="1">IFERROR(__xludf.DUMMYFUNCTION("""COMPUTED_VALUE"""),12)</f>
        <v>12</v>
      </c>
      <c r="D29" s="6" t="str">
        <f ca="1">IFERROR(__xludf.DUMMYFUNCTION("""COMPUTED_VALUE"""),"")</f>
        <v/>
      </c>
      <c r="E29" s="5">
        <f ca="1">IFERROR(__xludf.DUMMYFUNCTION("""COMPUTED_VALUE"""),1)</f>
        <v>1</v>
      </c>
      <c r="F29" s="9">
        <f ca="1">IFERROR(__xludf.DUMMYFUNCTION("""COMPUTED_VALUE"""),14)</f>
        <v>14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" t="s">
        <v>46</v>
      </c>
      <c r="B30" s="5">
        <f ca="1">IFERROR(__xludf.DUMMYFUNCTION("""COMPUTED_VALUE"""),4)</f>
        <v>4</v>
      </c>
      <c r="C30" s="5">
        <f ca="1">IFERROR(__xludf.DUMMYFUNCTION("""COMPUTED_VALUE"""),34)</f>
        <v>34</v>
      </c>
      <c r="D30" s="12">
        <f ca="1">IFERROR(__xludf.DUMMYFUNCTION("""COMPUTED_VALUE"""),0)</f>
        <v>0</v>
      </c>
      <c r="E30" s="5">
        <f ca="1">IFERROR(__xludf.DUMMYFUNCTION("""COMPUTED_VALUE"""),3)</f>
        <v>3</v>
      </c>
      <c r="F30" s="11">
        <f ca="1">IFERROR(__xludf.DUMMYFUNCTION("""COMPUTED_VALUE"""),41)</f>
        <v>41</v>
      </c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" t="s">
        <v>47</v>
      </c>
      <c r="B31" s="5">
        <f ca="1">IFERROR(__xludf.DUMMYFUNCTION("""COMPUTED_VALUE"""),1)</f>
        <v>1</v>
      </c>
      <c r="C31" s="5">
        <f ca="1">IFERROR(__xludf.DUMMYFUNCTION("""COMPUTED_VALUE"""),13)</f>
        <v>13</v>
      </c>
      <c r="D31" s="7">
        <f ca="1">IFERROR(__xludf.DUMMYFUNCTION("""COMPUTED_VALUE"""),0)</f>
        <v>0</v>
      </c>
      <c r="E31" s="5">
        <f ca="1">IFERROR(__xludf.DUMMYFUNCTION("""COMPUTED_VALUE"""),1)</f>
        <v>1</v>
      </c>
      <c r="F31" s="11">
        <f ca="1">IFERROR(__xludf.DUMMYFUNCTION("""COMPUTED_VALUE"""),15)</f>
        <v>15</v>
      </c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" t="s">
        <v>48</v>
      </c>
      <c r="B32" s="5">
        <f ca="1">IFERROR(__xludf.DUMMYFUNCTION("""COMPUTED_VALUE"""),3)</f>
        <v>3</v>
      </c>
      <c r="C32" s="5">
        <f ca="1">IFERROR(__xludf.DUMMYFUNCTION("""COMPUTED_VALUE"""),21)</f>
        <v>21</v>
      </c>
      <c r="D32" s="7">
        <f ca="1">IFERROR(__xludf.DUMMYFUNCTION("""COMPUTED_VALUE"""),0)</f>
        <v>0</v>
      </c>
      <c r="E32" s="5">
        <f ca="1">IFERROR(__xludf.DUMMYFUNCTION("""COMPUTED_VALUE"""),2)</f>
        <v>2</v>
      </c>
      <c r="F32" s="11">
        <f ca="1">IFERROR(__xludf.DUMMYFUNCTION("""COMPUTED_VALUE"""),26)</f>
        <v>26</v>
      </c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4" t="s">
        <v>49</v>
      </c>
      <c r="B33" s="5">
        <f ca="1">IFERROR(__xludf.DUMMYFUNCTION("""COMPUTED_VALUE"""),0)</f>
        <v>0</v>
      </c>
      <c r="C33" s="5">
        <f ca="1">IFERROR(__xludf.DUMMYFUNCTION("""COMPUTED_VALUE"""),0)</f>
        <v>0</v>
      </c>
      <c r="D33" s="7" t="str">
        <f ca="1">IFERROR(__xludf.DUMMYFUNCTION("""COMPUTED_VALUE"""),"")</f>
        <v/>
      </c>
      <c r="E33" s="5">
        <f ca="1">IFERROR(__xludf.DUMMYFUNCTION("""COMPUTED_VALUE"""),0)</f>
        <v>0</v>
      </c>
      <c r="F33" s="9">
        <f ca="1">IFERROR(__xludf.DUMMYFUNCTION("""COMPUTED_VALUE"""),0)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5" t="s">
        <v>50</v>
      </c>
      <c r="B34" s="5">
        <f ca="1">IFERROR(__xludf.DUMMYFUNCTION("""COMPUTED_VALUE"""),0)</f>
        <v>0</v>
      </c>
      <c r="C34" s="5">
        <f ca="1">IFERROR(__xludf.DUMMYFUNCTION("""COMPUTED_VALUE"""),0)</f>
        <v>0</v>
      </c>
      <c r="D34" s="6" t="str">
        <f ca="1">IFERROR(__xludf.DUMMYFUNCTION("""COMPUTED_VALUE"""),"")</f>
        <v/>
      </c>
      <c r="E34" s="5">
        <f ca="1">IFERROR(__xludf.DUMMYFUNCTION("""COMPUTED_VALUE"""),0)</f>
        <v>0</v>
      </c>
      <c r="F34" s="9">
        <f ca="1">IFERROR(__xludf.DUMMYFUNCTION("""COMPUTED_VALUE"""),0)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25" t="s">
        <v>51</v>
      </c>
      <c r="B35" s="5">
        <f ca="1">IFERROR(__xludf.DUMMYFUNCTION("""COMPUTED_VALUE"""),1)</f>
        <v>1</v>
      </c>
      <c r="C35" s="5">
        <f ca="1">IFERROR(__xludf.DUMMYFUNCTION("""COMPUTED_VALUE"""),13)</f>
        <v>13</v>
      </c>
      <c r="D35" s="6" t="str">
        <f ca="1">IFERROR(__xludf.DUMMYFUNCTION("""COMPUTED_VALUE"""),"")</f>
        <v/>
      </c>
      <c r="E35" s="5">
        <f ca="1">IFERROR(__xludf.DUMMYFUNCTION("""COMPUTED_VALUE"""),1)</f>
        <v>1</v>
      </c>
      <c r="F35" s="9">
        <f ca="1">IFERROR(__xludf.DUMMYFUNCTION("""COMPUTED_VALUE"""),15)</f>
        <v>15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>
      <c r="A36" s="26" t="s">
        <v>52</v>
      </c>
      <c r="B36" s="27">
        <f ca="1">IFERROR(__xludf.DUMMYFUNCTION("""COMPUTED_VALUE"""),3)</f>
        <v>3</v>
      </c>
      <c r="C36" s="27">
        <f ca="1">IFERROR(__xludf.DUMMYFUNCTION("""COMPUTED_VALUE"""),21)</f>
        <v>21</v>
      </c>
      <c r="D36" s="28" t="str">
        <f ca="1">IFERROR(__xludf.DUMMYFUNCTION("""COMPUTED_VALUE"""),"")</f>
        <v/>
      </c>
      <c r="E36" s="27">
        <f ca="1">IFERROR(__xludf.DUMMYFUNCTION("""COMPUTED_VALUE"""),2)</f>
        <v>2</v>
      </c>
      <c r="F36" s="29">
        <f ca="1">IFERROR(__xludf.DUMMYFUNCTION("""COMPUTED_VALUE"""),26)</f>
        <v>26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4" t="s">
        <v>53</v>
      </c>
      <c r="B37" s="16" t="str">
        <f ca="1">IFERROR(__xludf.DUMMYFUNCTION("""COMPUTED_VALUE"""),"")</f>
        <v/>
      </c>
      <c r="C37" s="16" t="str">
        <f ca="1">IFERROR(__xludf.DUMMYFUNCTION("""COMPUTED_VALUE"""),"")</f>
        <v/>
      </c>
      <c r="D37" s="16" t="str">
        <f ca="1">IFERROR(__xludf.DUMMYFUNCTION("""COMPUTED_VALUE"""),"")</f>
        <v/>
      </c>
      <c r="E37" s="16" t="str">
        <f ca="1">IFERROR(__xludf.DUMMYFUNCTION("""COMPUTED_VALUE"""),"")</f>
        <v/>
      </c>
      <c r="F37" s="16" t="str">
        <f ca="1">IFERROR(__xludf.DUMMYFUNCTION("""COMPUTED_VALUE"""),"")</f>
        <v/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4" t="s">
        <v>22</v>
      </c>
      <c r="B38" s="5">
        <f ca="1">IFERROR(__xludf.DUMMYFUNCTION("""COMPUTED_VALUE"""),1)</f>
        <v>1</v>
      </c>
      <c r="C38" s="5">
        <f ca="1">IFERROR(__xludf.DUMMYFUNCTION("""COMPUTED_VALUE"""),11)</f>
        <v>11</v>
      </c>
      <c r="D38" s="6">
        <f ca="1">IFERROR(__xludf.DUMMYFUNCTION("""COMPUTED_VALUE"""),0)</f>
        <v>0</v>
      </c>
      <c r="E38" s="5">
        <f ca="1">IFERROR(__xludf.DUMMYFUNCTION("""COMPUTED_VALUE"""),1)</f>
        <v>1</v>
      </c>
      <c r="F38" s="9">
        <f ca="1">IFERROR(__xludf.DUMMYFUNCTION("""COMPUTED_VALUE"""),13)</f>
        <v>13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4" t="s">
        <v>23</v>
      </c>
      <c r="B39" s="5">
        <f ca="1">IFERROR(__xludf.DUMMYFUNCTION("""COMPUTED_VALUE"""),0)</f>
        <v>0</v>
      </c>
      <c r="C39" s="5">
        <f ca="1">IFERROR(__xludf.DUMMYFUNCTION("""COMPUTED_VALUE"""),2)</f>
        <v>2</v>
      </c>
      <c r="D39" s="6">
        <f ca="1">IFERROR(__xludf.DUMMYFUNCTION("""COMPUTED_VALUE"""),0)</f>
        <v>0</v>
      </c>
      <c r="E39" s="5">
        <f ca="1">IFERROR(__xludf.DUMMYFUNCTION("""COMPUTED_VALUE"""),0)</f>
        <v>0</v>
      </c>
      <c r="F39" s="9">
        <f ca="1">IFERROR(__xludf.DUMMYFUNCTION("""COMPUTED_VALUE"""),2)</f>
        <v>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4" t="s">
        <v>24</v>
      </c>
      <c r="B40" s="5">
        <f ca="1">IFERROR(__xludf.DUMMYFUNCTION("""COMPUTED_VALUE"""),0)</f>
        <v>0</v>
      </c>
      <c r="C40" s="5">
        <f ca="1">IFERROR(__xludf.DUMMYFUNCTION("""COMPUTED_VALUE"""),0)</f>
        <v>0</v>
      </c>
      <c r="D40" s="6">
        <f ca="1">IFERROR(__xludf.DUMMYFUNCTION("""COMPUTED_VALUE"""),0)</f>
        <v>0</v>
      </c>
      <c r="E40" s="5">
        <f ca="1">IFERROR(__xludf.DUMMYFUNCTION("""COMPUTED_VALUE"""),0)</f>
        <v>0</v>
      </c>
      <c r="F40" s="11">
        <f ca="1">IFERROR(__xludf.DUMMYFUNCTION("""COMPUTED_VALUE"""),0)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4" t="s">
        <v>25</v>
      </c>
      <c r="B41" s="5">
        <f ca="1">IFERROR(__xludf.DUMMYFUNCTION("""COMPUTED_VALUE"""),0)</f>
        <v>0</v>
      </c>
      <c r="C41" s="5">
        <f ca="1">IFERROR(__xludf.DUMMYFUNCTION("""COMPUTED_VALUE"""),0)</f>
        <v>0</v>
      </c>
      <c r="D41" s="6">
        <f ca="1">IFERROR(__xludf.DUMMYFUNCTION("""COMPUTED_VALUE"""),0)</f>
        <v>0</v>
      </c>
      <c r="E41" s="5">
        <f ca="1">IFERROR(__xludf.DUMMYFUNCTION("""COMPUTED_VALUE"""),0)</f>
        <v>0</v>
      </c>
      <c r="F41" s="6">
        <f ca="1">IFERROR(__xludf.DUMMYFUNCTION("""COMPUTED_VALUE"""),0)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8" t="s">
        <v>57</v>
      </c>
      <c r="B42" s="16" t="str">
        <f ca="1">IFERROR(__xludf.DUMMYFUNCTION("""COMPUTED_VALUE"""),"")</f>
        <v/>
      </c>
      <c r="C42" s="16" t="str">
        <f ca="1">IFERROR(__xludf.DUMMYFUNCTION("""COMPUTED_VALUE"""),"")</f>
        <v/>
      </c>
      <c r="D42" s="16" t="str">
        <f ca="1">IFERROR(__xludf.DUMMYFUNCTION("""COMPUTED_VALUE"""),"")</f>
        <v/>
      </c>
      <c r="E42" s="16" t="str">
        <f ca="1">IFERROR(__xludf.DUMMYFUNCTION("""COMPUTED_VALUE"""),"")</f>
        <v/>
      </c>
      <c r="F42" s="16" t="str">
        <f ca="1">IFERROR(__xludf.DUMMYFUNCTION("""COMPUTED_VALUE"""),"")</f>
        <v/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4" t="s">
        <v>28</v>
      </c>
      <c r="B43" s="5">
        <f ca="1">IFERROR(__xludf.DUMMYFUNCTION("""COMPUTED_VALUE"""),1)</f>
        <v>1</v>
      </c>
      <c r="C43" s="5">
        <f ca="1">IFERROR(__xludf.DUMMYFUNCTION("""COMPUTED_VALUE"""),13)</f>
        <v>13</v>
      </c>
      <c r="D43" s="6">
        <f ca="1">IFERROR(__xludf.DUMMYFUNCTION("""COMPUTED_VALUE"""),0)</f>
        <v>0</v>
      </c>
      <c r="E43" s="5">
        <f ca="1">IFERROR(__xludf.DUMMYFUNCTION("""COMPUTED_VALUE"""),1)</f>
        <v>1</v>
      </c>
      <c r="F43" s="9">
        <f ca="1">IFERROR(__xludf.DUMMYFUNCTION("""COMPUTED_VALUE"""),15)</f>
        <v>15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4" t="s">
        <v>30</v>
      </c>
      <c r="B44" s="5">
        <f ca="1">IFERROR(__xludf.DUMMYFUNCTION("""COMPUTED_VALUE"""),0)</f>
        <v>0</v>
      </c>
      <c r="C44" s="5">
        <f ca="1">IFERROR(__xludf.DUMMYFUNCTION("""COMPUTED_VALUE"""),0)</f>
        <v>0</v>
      </c>
      <c r="D44" s="6">
        <f ca="1">IFERROR(__xludf.DUMMYFUNCTION("""COMPUTED_VALUE"""),0)</f>
        <v>0</v>
      </c>
      <c r="E44" s="5">
        <f ca="1">IFERROR(__xludf.DUMMYFUNCTION("""COMPUTED_VALUE"""),0)</f>
        <v>0</v>
      </c>
      <c r="F44" s="9">
        <f ca="1">IFERROR(__xludf.DUMMYFUNCTION("""COMPUTED_VALUE"""),0)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8" t="s">
        <v>58</v>
      </c>
      <c r="B45" s="16" t="str">
        <f ca="1">IFERROR(__xludf.DUMMYFUNCTION("""COMPUTED_VALUE"""),"")</f>
        <v/>
      </c>
      <c r="C45" s="16" t="str">
        <f ca="1">IFERROR(__xludf.DUMMYFUNCTION("""COMPUTED_VALUE"""),"")</f>
        <v/>
      </c>
      <c r="D45" s="16" t="str">
        <f ca="1">IFERROR(__xludf.DUMMYFUNCTION("""COMPUTED_VALUE"""),"")</f>
        <v/>
      </c>
      <c r="E45" s="16" t="str">
        <f ca="1">IFERROR(__xludf.DUMMYFUNCTION("""COMPUTED_VALUE"""),"")</f>
        <v/>
      </c>
      <c r="F45" s="16" t="str">
        <f ca="1">IFERROR(__xludf.DUMMYFUNCTION("""COMPUTED_VALUE"""),"")</f>
        <v/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4" t="s">
        <v>32</v>
      </c>
      <c r="B46" s="5">
        <f ca="1">IFERROR(__xludf.DUMMYFUNCTION("""COMPUTED_VALUE"""),1)</f>
        <v>1</v>
      </c>
      <c r="C46" s="5">
        <f ca="1">IFERROR(__xludf.DUMMYFUNCTION("""COMPUTED_VALUE"""),4)</f>
        <v>4</v>
      </c>
      <c r="D46" s="6">
        <f ca="1">IFERROR(__xludf.DUMMYFUNCTION("""COMPUTED_VALUE"""),0)</f>
        <v>0</v>
      </c>
      <c r="E46" s="5">
        <f ca="1">IFERROR(__xludf.DUMMYFUNCTION("""COMPUTED_VALUE"""),0)</f>
        <v>0</v>
      </c>
      <c r="F46" s="9">
        <f ca="1">IFERROR(__xludf.DUMMYFUNCTION("""COMPUTED_VALUE"""),5)</f>
        <v>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4" t="s">
        <v>35</v>
      </c>
      <c r="B47" s="5">
        <f ca="1">IFERROR(__xludf.DUMMYFUNCTION("""COMPUTED_VALUE"""),0)</f>
        <v>0</v>
      </c>
      <c r="C47" s="5">
        <f ca="1">IFERROR(__xludf.DUMMYFUNCTION("""COMPUTED_VALUE"""),3)</f>
        <v>3</v>
      </c>
      <c r="D47" s="6">
        <f ca="1">IFERROR(__xludf.DUMMYFUNCTION("""COMPUTED_VALUE"""),0)</f>
        <v>0</v>
      </c>
      <c r="E47" s="5">
        <f ca="1">IFERROR(__xludf.DUMMYFUNCTION("""COMPUTED_VALUE"""),1)</f>
        <v>1</v>
      </c>
      <c r="F47" s="9">
        <f ca="1">IFERROR(__xludf.DUMMYFUNCTION("""COMPUTED_VALUE"""),4)</f>
        <v>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9" t="s">
        <v>36</v>
      </c>
      <c r="B48" s="5">
        <f ca="1">IFERROR(__xludf.DUMMYFUNCTION("""COMPUTED_VALUE"""),0)</f>
        <v>0</v>
      </c>
      <c r="C48" s="5">
        <f ca="1">IFERROR(__xludf.DUMMYFUNCTION("""COMPUTED_VALUE"""),0)</f>
        <v>0</v>
      </c>
      <c r="D48" s="6">
        <f ca="1">IFERROR(__xludf.DUMMYFUNCTION("""COMPUTED_VALUE"""),0)</f>
        <v>0</v>
      </c>
      <c r="E48" s="5">
        <f ca="1">IFERROR(__xludf.DUMMYFUNCTION("""COMPUTED_VALUE"""),0)</f>
        <v>0</v>
      </c>
      <c r="F48" s="11">
        <f ca="1">IFERROR(__xludf.DUMMYFUNCTION("""COMPUTED_VALUE"""),0)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4" t="s">
        <v>37</v>
      </c>
      <c r="B49" s="5">
        <f ca="1">IFERROR(__xludf.DUMMYFUNCTION("""COMPUTED_VALUE"""),0)</f>
        <v>0</v>
      </c>
      <c r="C49" s="5">
        <f ca="1">IFERROR(__xludf.DUMMYFUNCTION("""COMPUTED_VALUE"""),6)</f>
        <v>6</v>
      </c>
      <c r="D49" s="6">
        <f ca="1">IFERROR(__xludf.DUMMYFUNCTION("""COMPUTED_VALUE"""),0)</f>
        <v>0</v>
      </c>
      <c r="E49" s="5">
        <f ca="1">IFERROR(__xludf.DUMMYFUNCTION("""COMPUTED_VALUE"""),0)</f>
        <v>0</v>
      </c>
      <c r="F49" s="9">
        <f ca="1">IFERROR(__xludf.DUMMYFUNCTION("""COMPUTED_VALUE"""),6)</f>
        <v>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4" t="s">
        <v>39</v>
      </c>
      <c r="B50" s="5">
        <f ca="1">IFERROR(__xludf.DUMMYFUNCTION("""COMPUTED_VALUE"""),0)</f>
        <v>0</v>
      </c>
      <c r="C50" s="5">
        <f ca="1">IFERROR(__xludf.DUMMYFUNCTION("""COMPUTED_VALUE"""),0)</f>
        <v>0</v>
      </c>
      <c r="D50" s="6">
        <f ca="1">IFERROR(__xludf.DUMMYFUNCTION("""COMPUTED_VALUE"""),0)</f>
        <v>0</v>
      </c>
      <c r="E50" s="5">
        <f ca="1">IFERROR(__xludf.DUMMYFUNCTION("""COMPUTED_VALUE"""),0)</f>
        <v>0</v>
      </c>
      <c r="F50" s="11">
        <f ca="1">IFERROR(__xludf.DUMMYFUNCTION("""COMPUTED_VALUE"""),0)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4" t="s">
        <v>40</v>
      </c>
      <c r="B51" s="5">
        <f ca="1">IFERROR(__xludf.DUMMYFUNCTION("""COMPUTED_VALUE"""),0)</f>
        <v>0</v>
      </c>
      <c r="C51" s="5">
        <f ca="1">IFERROR(__xludf.DUMMYFUNCTION("""COMPUTED_VALUE"""),0)</f>
        <v>0</v>
      </c>
      <c r="D51" s="6">
        <f ca="1">IFERROR(__xludf.DUMMYFUNCTION("""COMPUTED_VALUE"""),0)</f>
        <v>0</v>
      </c>
      <c r="E51" s="5">
        <f ca="1">IFERROR(__xludf.DUMMYFUNCTION("""COMPUTED_VALUE"""),0)</f>
        <v>0</v>
      </c>
      <c r="F51" s="9">
        <f ca="1">IFERROR(__xludf.DUMMYFUNCTION("""COMPUTED_VALUE"""),0)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47" t="s">
        <v>41</v>
      </c>
      <c r="B52" s="40"/>
      <c r="C52" s="40"/>
      <c r="D52" s="40"/>
      <c r="E52" s="40"/>
      <c r="F52" s="4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4" t="s">
        <v>10</v>
      </c>
      <c r="B53" s="5">
        <f ca="1">IFERROR(__xludf.DUMMYFUNCTION("""COMPUTED_VALUE"""),0)</f>
        <v>0</v>
      </c>
      <c r="C53" s="9">
        <f ca="1">IFERROR(__xludf.DUMMYFUNCTION("""COMPUTED_VALUE"""),0)</f>
        <v>0</v>
      </c>
      <c r="D53" s="6" t="str">
        <f ca="1">IFERROR(__xludf.DUMMYFUNCTION("""COMPUTED_VALUE"""),"")</f>
        <v/>
      </c>
      <c r="E53" s="5">
        <f ca="1">IFERROR(__xludf.DUMMYFUNCTION("""COMPUTED_VALUE"""),1)</f>
        <v>1</v>
      </c>
      <c r="F53" s="9">
        <f ca="1">IFERROR(__xludf.DUMMYFUNCTION("""COMPUTED_VALUE"""),1)</f>
        <v>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4" t="s">
        <v>11</v>
      </c>
      <c r="B54" s="5">
        <f ca="1">IFERROR(__xludf.DUMMYFUNCTION("""COMPUTED_VALUE"""),0)</f>
        <v>0</v>
      </c>
      <c r="C54" s="9">
        <f ca="1">IFERROR(__xludf.DUMMYFUNCTION("""COMPUTED_VALUE"""),0)</f>
        <v>0</v>
      </c>
      <c r="D54" s="6" t="str">
        <f ca="1">IFERROR(__xludf.DUMMYFUNCTION("""COMPUTED_VALUE"""),"")</f>
        <v/>
      </c>
      <c r="E54" s="5">
        <f ca="1">IFERROR(__xludf.DUMMYFUNCTION("""COMPUTED_VALUE"""),3)</f>
        <v>3</v>
      </c>
      <c r="F54" s="9">
        <f ca="1">IFERROR(__xludf.DUMMYFUNCTION("""COMPUTED_VALUE"""),3)</f>
        <v>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43" t="s">
        <v>59</v>
      </c>
      <c r="B56" s="40"/>
      <c r="C56" s="40"/>
      <c r="D56" s="40"/>
      <c r="E56" s="40"/>
      <c r="F56" s="4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3">
    <mergeCell ref="A56:F56"/>
    <mergeCell ref="A1:F1"/>
    <mergeCell ref="A2:A3"/>
    <mergeCell ref="B2:D2"/>
    <mergeCell ref="E2:E3"/>
    <mergeCell ref="F2:F3"/>
    <mergeCell ref="A23:F23"/>
    <mergeCell ref="A26:F26"/>
    <mergeCell ref="A27:A28"/>
    <mergeCell ref="B27:D27"/>
    <mergeCell ref="E27:E28"/>
    <mergeCell ref="F27:F28"/>
    <mergeCell ref="A52:F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F991"/>
  <sheetViews>
    <sheetView workbookViewId="0"/>
  </sheetViews>
  <sheetFormatPr defaultColWidth="14.42578125" defaultRowHeight="15.75" customHeight="1"/>
  <cols>
    <col min="1" max="1" width="32.42578125" customWidth="1"/>
  </cols>
  <sheetData>
    <row r="1" spans="1:6" ht="15.75" customHeight="1">
      <c r="A1" s="48" t="s">
        <v>61</v>
      </c>
      <c r="B1" s="49"/>
      <c r="C1" s="49"/>
      <c r="D1" s="49"/>
      <c r="E1" s="49"/>
      <c r="F1" s="50"/>
    </row>
    <row r="2" spans="1:6" ht="15.75" customHeight="1">
      <c r="A2" s="44"/>
      <c r="B2" s="39" t="s">
        <v>3</v>
      </c>
      <c r="C2" s="40"/>
      <c r="D2" s="41"/>
      <c r="E2" s="42" t="s">
        <v>4</v>
      </c>
      <c r="F2" s="42" t="s">
        <v>5</v>
      </c>
    </row>
    <row r="3" spans="1:6" ht="15.75" customHeight="1">
      <c r="A3" s="45"/>
      <c r="B3" s="2" t="s">
        <v>6</v>
      </c>
      <c r="C3" s="2" t="s">
        <v>7</v>
      </c>
      <c r="D3" s="2" t="s">
        <v>8</v>
      </c>
      <c r="E3" s="41"/>
      <c r="F3" s="41"/>
    </row>
    <row r="4" spans="1:6" ht="15.75" customHeight="1">
      <c r="A4" s="4" t="s">
        <v>62</v>
      </c>
      <c r="B4" s="5">
        <f ca="1">IFERROR(__xludf.DUMMYFUNCTION("IMPORTRANGE(""https://docs.google.com/spreadsheets/d/174-eR6iMIgLBOSL2ZKLO6Y7n9xJ5Yvw2qZ2fWGHA8H0/edit#gid=1967518945"",""HDX_Subpopulations!B4:F7"")"),39)</f>
        <v>39</v>
      </c>
      <c r="C4" s="37">
        <f ca="1">IFERROR(__xludf.DUMMYFUNCTION("""COMPUTED_VALUE"""),45)</f>
        <v>45</v>
      </c>
      <c r="D4" s="7">
        <f ca="1">IFERROR(__xludf.DUMMYFUNCTION("""COMPUTED_VALUE"""),0)</f>
        <v>0</v>
      </c>
      <c r="E4" s="31">
        <f ca="1">IFERROR(__xludf.DUMMYFUNCTION("""COMPUTED_VALUE"""),53)</f>
        <v>53</v>
      </c>
      <c r="F4" s="38">
        <f ca="1">IFERROR(__xludf.DUMMYFUNCTION("""COMPUTED_VALUE"""),137)</f>
        <v>137</v>
      </c>
    </row>
    <row r="5" spans="1:6" ht="15.75" customHeight="1">
      <c r="A5" s="3" t="s">
        <v>63</v>
      </c>
      <c r="B5" s="22">
        <f ca="1">IFERROR(__xludf.DUMMYFUNCTION("""COMPUTED_VALUE"""),28)</f>
        <v>28</v>
      </c>
      <c r="C5" s="31">
        <f ca="1">IFERROR(__xludf.DUMMYFUNCTION("""COMPUTED_VALUE"""),29)</f>
        <v>29</v>
      </c>
      <c r="D5" s="7">
        <f ca="1">IFERROR(__xludf.DUMMYFUNCTION("""COMPUTED_VALUE"""),0)</f>
        <v>0</v>
      </c>
      <c r="E5" s="31">
        <f ca="1">IFERROR(__xludf.DUMMYFUNCTION("""COMPUTED_VALUE"""),23)</f>
        <v>23</v>
      </c>
      <c r="F5" s="38">
        <f ca="1">IFERROR(__xludf.DUMMYFUNCTION("""COMPUTED_VALUE"""),80)</f>
        <v>80</v>
      </c>
    </row>
    <row r="6" spans="1:6" ht="15.75" customHeight="1">
      <c r="A6" s="3" t="s">
        <v>64</v>
      </c>
      <c r="B6" s="22">
        <f ca="1">IFERROR(__xludf.DUMMYFUNCTION("""COMPUTED_VALUE"""),2)</f>
        <v>2</v>
      </c>
      <c r="C6" s="31">
        <f ca="1">IFERROR(__xludf.DUMMYFUNCTION("""COMPUTED_VALUE"""),0)</f>
        <v>0</v>
      </c>
      <c r="D6" s="7">
        <f ca="1">IFERROR(__xludf.DUMMYFUNCTION("""COMPUTED_VALUE"""),0)</f>
        <v>0</v>
      </c>
      <c r="E6" s="31">
        <f ca="1">IFERROR(__xludf.DUMMYFUNCTION("""COMPUTED_VALUE"""),1)</f>
        <v>1</v>
      </c>
      <c r="F6" s="38">
        <f ca="1">IFERROR(__xludf.DUMMYFUNCTION("""COMPUTED_VALUE"""),3)</f>
        <v>3</v>
      </c>
    </row>
    <row r="7" spans="1:6" ht="15.75" customHeight="1">
      <c r="A7" s="3" t="s">
        <v>65</v>
      </c>
      <c r="B7" s="22">
        <f ca="1">IFERROR(__xludf.DUMMYFUNCTION("""COMPUTED_VALUE"""),37)</f>
        <v>37</v>
      </c>
      <c r="C7" s="31">
        <f ca="1">IFERROR(__xludf.DUMMYFUNCTION("""COMPUTED_VALUE"""),8)</f>
        <v>8</v>
      </c>
      <c r="D7" s="7">
        <f ca="1">IFERROR(__xludf.DUMMYFUNCTION("""COMPUTED_VALUE"""),0)</f>
        <v>0</v>
      </c>
      <c r="E7" s="31">
        <f ca="1">IFERROR(__xludf.DUMMYFUNCTION("""COMPUTED_VALUE"""),5)</f>
        <v>5</v>
      </c>
      <c r="F7" s="38">
        <f ca="1">IFERROR(__xludf.DUMMYFUNCTION("""COMPUTED_VALUE"""),50)</f>
        <v>50</v>
      </c>
    </row>
    <row r="8" spans="1:6" ht="15.75" customHeight="1">
      <c r="A8" s="20"/>
      <c r="B8" s="20"/>
      <c r="C8" s="20"/>
      <c r="D8" s="20"/>
      <c r="E8" s="20"/>
      <c r="F8" s="20"/>
    </row>
    <row r="9" spans="1:6" ht="15.75" customHeight="1">
      <c r="A9" s="43" t="s">
        <v>59</v>
      </c>
      <c r="B9" s="40"/>
      <c r="C9" s="40"/>
      <c r="D9" s="40"/>
      <c r="E9" s="40"/>
      <c r="F9" s="41"/>
    </row>
    <row r="10" spans="1:6" ht="15.75" customHeight="1">
      <c r="A10" s="1"/>
      <c r="B10" s="1"/>
      <c r="C10" s="1"/>
      <c r="D10" s="1"/>
      <c r="E10" s="1"/>
      <c r="F10" s="1"/>
    </row>
    <row r="11" spans="1:6" ht="15.75" customHeight="1">
      <c r="A11" s="1"/>
      <c r="B11" s="1"/>
      <c r="C11" s="1"/>
      <c r="D11" s="1"/>
      <c r="E11" s="1"/>
      <c r="F11" s="1"/>
    </row>
    <row r="12" spans="1:6" ht="15.75" customHeight="1">
      <c r="A12" s="1"/>
      <c r="B12" s="1"/>
      <c r="C12" s="1"/>
      <c r="D12" s="1"/>
      <c r="E12" s="1"/>
      <c r="F12" s="1"/>
    </row>
    <row r="13" spans="1:6" ht="15.75" customHeight="1">
      <c r="A13" s="1"/>
      <c r="B13" s="1"/>
      <c r="C13" s="1"/>
      <c r="D13" s="1"/>
      <c r="E13" s="1"/>
      <c r="F13" s="1"/>
    </row>
    <row r="14" spans="1:6" ht="15.75" customHeight="1">
      <c r="A14" s="1"/>
      <c r="B14" s="1"/>
      <c r="C14" s="1"/>
      <c r="D14" s="1"/>
      <c r="E14" s="1"/>
      <c r="F14" s="1"/>
    </row>
    <row r="15" spans="1:6" ht="15.75" customHeight="1">
      <c r="A15" s="1"/>
      <c r="B15" s="1"/>
      <c r="C15" s="1"/>
      <c r="D15" s="1"/>
      <c r="E15" s="1"/>
      <c r="F15" s="1"/>
    </row>
    <row r="16" spans="1:6" ht="15.75" customHeight="1">
      <c r="A16" s="1"/>
      <c r="B16" s="1"/>
      <c r="C16" s="1"/>
      <c r="D16" s="1"/>
      <c r="E16" s="1"/>
      <c r="F16" s="1"/>
    </row>
    <row r="17" spans="1:6" ht="15.75" customHeight="1">
      <c r="A17" s="1"/>
      <c r="B17" s="1"/>
      <c r="C17" s="1"/>
      <c r="D17" s="1"/>
      <c r="E17" s="1"/>
      <c r="F17" s="1"/>
    </row>
    <row r="18" spans="1:6" ht="15.75" customHeight="1">
      <c r="A18" s="1"/>
      <c r="B18" s="1"/>
      <c r="C18" s="1"/>
      <c r="D18" s="1"/>
      <c r="E18" s="1"/>
      <c r="F18" s="1"/>
    </row>
    <row r="19" spans="1:6" ht="15.75" customHeight="1">
      <c r="A19" s="1"/>
      <c r="B19" s="1"/>
      <c r="C19" s="1"/>
      <c r="D19" s="1"/>
      <c r="E19" s="1"/>
      <c r="F19" s="1"/>
    </row>
    <row r="20" spans="1:6" ht="15.75" customHeight="1">
      <c r="A20" s="1"/>
      <c r="B20" s="1"/>
      <c r="C20" s="1"/>
      <c r="D20" s="1"/>
      <c r="E20" s="1"/>
      <c r="F20" s="1"/>
    </row>
    <row r="21" spans="1:6" ht="15.75" customHeight="1">
      <c r="A21" s="1"/>
      <c r="B21" s="1"/>
      <c r="C21" s="1"/>
      <c r="D21" s="1"/>
      <c r="E21" s="1"/>
      <c r="F21" s="1"/>
    </row>
    <row r="22" spans="1:6" ht="15.75" customHeight="1">
      <c r="A22" s="1"/>
      <c r="B22" s="1"/>
      <c r="C22" s="1"/>
      <c r="D22" s="1"/>
      <c r="E22" s="1"/>
      <c r="F22" s="1"/>
    </row>
    <row r="23" spans="1:6" ht="15.75" customHeight="1">
      <c r="A23" s="1"/>
      <c r="B23" s="1"/>
      <c r="C23" s="1"/>
      <c r="D23" s="1"/>
      <c r="E23" s="1"/>
      <c r="F23" s="1"/>
    </row>
    <row r="24" spans="1:6" ht="15.75" customHeight="1">
      <c r="A24" s="1"/>
      <c r="B24" s="1"/>
      <c r="C24" s="1"/>
      <c r="D24" s="1"/>
      <c r="E24" s="1"/>
      <c r="F24" s="1"/>
    </row>
    <row r="25" spans="1:6" ht="15.75" customHeight="1">
      <c r="A25" s="1"/>
      <c r="B25" s="1"/>
      <c r="C25" s="1"/>
      <c r="D25" s="1"/>
      <c r="E25" s="1"/>
      <c r="F25" s="1"/>
    </row>
    <row r="26" spans="1:6" ht="15.75" customHeight="1">
      <c r="A26" s="1"/>
      <c r="B26" s="1"/>
      <c r="C26" s="1"/>
      <c r="D26" s="1"/>
      <c r="E26" s="1"/>
      <c r="F26" s="1"/>
    </row>
    <row r="27" spans="1:6" ht="15.75" customHeight="1">
      <c r="A27" s="1"/>
      <c r="B27" s="1"/>
      <c r="C27" s="1"/>
      <c r="D27" s="1"/>
      <c r="E27" s="1"/>
      <c r="F27" s="1"/>
    </row>
    <row r="28" spans="1:6" ht="15.75" customHeight="1">
      <c r="A28" s="1"/>
      <c r="B28" s="1"/>
      <c r="C28" s="1"/>
      <c r="D28" s="1"/>
      <c r="E28" s="1"/>
      <c r="F28" s="1"/>
    </row>
    <row r="29" spans="1:6" ht="15.75" customHeight="1">
      <c r="A29" s="1"/>
      <c r="B29" s="1"/>
      <c r="C29" s="1"/>
      <c r="D29" s="1"/>
      <c r="E29" s="1"/>
      <c r="F29" s="1"/>
    </row>
    <row r="30" spans="1:6" ht="15.75" customHeight="1">
      <c r="A30" s="1"/>
      <c r="B30" s="1"/>
      <c r="C30" s="1"/>
      <c r="D30" s="1"/>
      <c r="E30" s="1"/>
      <c r="F30" s="1"/>
    </row>
    <row r="31" spans="1:6" ht="15.75" customHeight="1">
      <c r="A31" s="1"/>
      <c r="B31" s="1"/>
      <c r="C31" s="1"/>
      <c r="D31" s="1"/>
      <c r="E31" s="1"/>
      <c r="F31" s="1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1"/>
      <c r="B33" s="1"/>
      <c r="C33" s="1"/>
      <c r="D33" s="1"/>
      <c r="E33" s="1"/>
      <c r="F33" s="1"/>
    </row>
    <row r="34" spans="1:6" ht="15.75" customHeight="1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</sheetData>
  <mergeCells count="6">
    <mergeCell ref="A9:F9"/>
    <mergeCell ref="A1:F1"/>
    <mergeCell ref="A2:A3"/>
    <mergeCell ref="B2:D2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HDX_Totals</vt:lpstr>
      <vt:lpstr>HDX_Veterans</vt:lpstr>
      <vt:lpstr>HDX_Youth</vt:lpstr>
      <vt:lpstr>HDX_Subpopulations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Smith</dc:creator>
  <cp:lastModifiedBy>Tammy Smith</cp:lastModifiedBy>
  <dcterms:created xsi:type="dcterms:W3CDTF">2020-04-29T15:05:17Z</dcterms:created>
  <dcterms:modified xsi:type="dcterms:W3CDTF">2020-04-29T15:05:17Z</dcterms:modified>
</cp:coreProperties>
</file>